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400" windowHeight="6525" tabRatio="511" firstSheet="25" activeTab="29"/>
  </bookViews>
  <sheets>
    <sheet name="havel 4635" sheetId="18" r:id="rId1"/>
    <sheet name="havel 4637" sheetId="1" r:id="rId2"/>
    <sheet name="havel 4638" sheetId="15" r:id="rId3"/>
    <sheet name="havel 4639" sheetId="16" r:id="rId4"/>
    <sheet name="havel 4639 (2019tiv)" sheetId="41" r:id="rId5"/>
    <sheet name="azgayin arzheq 4637" sheetId="19" r:id="rId6"/>
    <sheet name="azgayin arzheq 4639" sheetId="20" r:id="rId7"/>
    <sheet name="npatak 4637 " sheetId="21" r:id="rId8"/>
    <sheet name="npatak 4638" sheetId="22" r:id="rId9"/>
    <sheet name="npatak 4639" sheetId="23" r:id="rId10"/>
    <sheet name="tematik 4637  " sheetId="24" r:id="rId11"/>
    <sheet name="tematik 4638 " sheetId="25" r:id="rId12"/>
    <sheet name="tematik 4639 " sheetId="26" r:id="rId13"/>
    <sheet name="tematik 4639  (2019tiv)" sheetId="40" r:id="rId14"/>
    <sheet name="entakar 4635 " sheetId="27" r:id="rId15"/>
    <sheet name="entakar 4637 " sheetId="28" r:id="rId16"/>
    <sheet name="entakar 4638  " sheetId="29" r:id="rId17"/>
    <sheet name="entakar 4639 " sheetId="30" r:id="rId18"/>
    <sheet name="entakar 4621" sheetId="31" r:id="rId19"/>
    <sheet name="alixanyan 4639 " sheetId="32" r:id="rId20"/>
    <sheet name="qendl 4639  " sheetId="33" r:id="rId21"/>
    <sheet name="GAA 4729" sheetId="34" r:id="rId22"/>
    <sheet name="GAA 4657" sheetId="35" r:id="rId23"/>
    <sheet name="gradaran 4637 (4511)" sheetId="36" r:id="rId24"/>
    <sheet name="amsagrer 4234 (4511)" sheetId="37" r:id="rId25"/>
    <sheet name="git kadreri pat 4729 " sheetId="38" r:id="rId26"/>
    <sheet name="aspirant ev doktor krt 4727" sheetId="39" r:id="rId27"/>
    <sheet name="Kadrer_canc" sheetId="17" r:id="rId28"/>
    <sheet name="krtatoshak" sheetId="2" r:id="rId29"/>
    <sheet name="0410canc " sheetId="4" r:id="rId30"/>
    <sheet name="gitutjunfinans" sheetId="5" r:id="rId31"/>
  </sheets>
  <calcPr calcId="124519"/>
</workbook>
</file>

<file path=xl/calcChain.xml><?xml version="1.0" encoding="utf-8"?>
<calcChain xmlns="http://schemas.openxmlformats.org/spreadsheetml/2006/main">
  <c r="J17" i="2"/>
  <c r="I17"/>
  <c r="H17"/>
  <c r="F17" s="1"/>
  <c r="G17" s="1"/>
  <c r="L22" i="17"/>
  <c r="K22"/>
  <c r="J22"/>
  <c r="H22"/>
  <c r="F22"/>
  <c r="L17"/>
  <c r="K17"/>
  <c r="J17"/>
  <c r="F17"/>
  <c r="L12"/>
  <c r="K12"/>
  <c r="J12"/>
  <c r="F12"/>
  <c r="E33" i="5"/>
  <c r="F33"/>
  <c r="J17"/>
  <c r="I17"/>
  <c r="I12"/>
  <c r="H17"/>
  <c r="G14"/>
  <c r="G15"/>
  <c r="G16"/>
  <c r="G18"/>
  <c r="G20"/>
  <c r="G22"/>
  <c r="G24"/>
  <c r="G25"/>
  <c r="G27"/>
  <c r="G29"/>
  <c r="G31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4"/>
  <c r="G55"/>
  <c r="G58"/>
  <c r="G59"/>
  <c r="F13"/>
  <c r="G13"/>
  <c r="F14"/>
  <c r="F15"/>
  <c r="F16"/>
  <c r="F18"/>
  <c r="F19"/>
  <c r="F20"/>
  <c r="F21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43"/>
  <c r="F44"/>
  <c r="F45"/>
  <c r="F46"/>
  <c r="F47"/>
  <c r="G47"/>
  <c r="F48"/>
  <c r="F49"/>
  <c r="F50"/>
  <c r="F51"/>
  <c r="F52"/>
  <c r="F53"/>
  <c r="F54"/>
  <c r="F55"/>
  <c r="F58"/>
  <c r="F59"/>
  <c r="E13"/>
  <c r="E14"/>
  <c r="E15"/>
  <c r="E16"/>
  <c r="E18"/>
  <c r="E20"/>
  <c r="E21"/>
  <c r="G21"/>
  <c r="E22"/>
  <c r="E23"/>
  <c r="G23"/>
  <c r="E24"/>
  <c r="E26"/>
  <c r="G26"/>
  <c r="E27"/>
  <c r="E28"/>
  <c r="E29"/>
  <c r="E30"/>
  <c r="G30"/>
  <c r="E31"/>
  <c r="E32"/>
  <c r="G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G53"/>
  <c r="E54"/>
  <c r="E55"/>
  <c r="E57"/>
  <c r="G57"/>
  <c r="E58"/>
  <c r="E59"/>
  <c r="D56"/>
  <c r="E56"/>
  <c r="D19"/>
  <c r="D17"/>
  <c r="D12"/>
  <c r="G18" i="18"/>
  <c r="G19"/>
  <c r="G17"/>
  <c r="G18" i="1"/>
  <c r="G19"/>
  <c r="G17"/>
  <c r="F18"/>
  <c r="F19"/>
  <c r="F17"/>
  <c r="E18"/>
  <c r="E19"/>
  <c r="E17"/>
  <c r="G18" i="15"/>
  <c r="G19"/>
  <c r="G17"/>
  <c r="F18"/>
  <c r="F19"/>
  <c r="F17"/>
  <c r="E18"/>
  <c r="E19"/>
  <c r="E17"/>
  <c r="G18" i="16"/>
  <c r="G19"/>
  <c r="G17"/>
  <c r="F18"/>
  <c r="F19"/>
  <c r="F17"/>
  <c r="E18"/>
  <c r="E19"/>
  <c r="E17"/>
  <c r="G18" i="41"/>
  <c r="G19"/>
  <c r="F18"/>
  <c r="F19"/>
  <c r="F17"/>
  <c r="E18"/>
  <c r="E19"/>
  <c r="E17"/>
  <c r="G17"/>
  <c r="G18" i="24"/>
  <c r="G19"/>
  <c r="G17"/>
  <c r="F18"/>
  <c r="F19"/>
  <c r="F17"/>
  <c r="E18"/>
  <c r="E19"/>
  <c r="E17"/>
  <c r="G18" i="25"/>
  <c r="G19"/>
  <c r="G17"/>
  <c r="F18"/>
  <c r="F19"/>
  <c r="E18"/>
  <c r="E19"/>
  <c r="F17"/>
  <c r="E17"/>
  <c r="G18" i="26"/>
  <c r="G19"/>
  <c r="G17"/>
  <c r="F18"/>
  <c r="F19"/>
  <c r="F17"/>
  <c r="E18"/>
  <c r="E19"/>
  <c r="E17"/>
  <c r="G18" i="40"/>
  <c r="G19"/>
  <c r="G17"/>
  <c r="F18"/>
  <c r="F19"/>
  <c r="F17"/>
  <c r="E18"/>
  <c r="E19"/>
  <c r="E17"/>
  <c r="G18" i="32"/>
  <c r="G17"/>
  <c r="F18"/>
  <c r="F19"/>
  <c r="G19"/>
  <c r="F17"/>
  <c r="E18"/>
  <c r="E19"/>
  <c r="E17"/>
  <c r="G18" i="33"/>
  <c r="G17"/>
  <c r="F18"/>
  <c r="F19"/>
  <c r="G19"/>
  <c r="F17"/>
  <c r="E18"/>
  <c r="E19"/>
  <c r="E17"/>
  <c r="G18" i="34"/>
  <c r="G19"/>
  <c r="G17"/>
  <c r="F18"/>
  <c r="F19"/>
  <c r="F17"/>
  <c r="E18"/>
  <c r="E19"/>
  <c r="E17"/>
  <c r="F18" i="35"/>
  <c r="F19"/>
  <c r="F17"/>
  <c r="E18"/>
  <c r="E19"/>
  <c r="E17"/>
  <c r="G18" i="36"/>
  <c r="G19"/>
  <c r="G17"/>
  <c r="F18"/>
  <c r="F19"/>
  <c r="F17"/>
  <c r="E18"/>
  <c r="E19"/>
  <c r="E17"/>
  <c r="G18" i="37"/>
  <c r="G19"/>
  <c r="G17"/>
  <c r="F18"/>
  <c r="F19"/>
  <c r="F17"/>
  <c r="E18"/>
  <c r="E19"/>
  <c r="E17"/>
  <c r="G18" i="38"/>
  <c r="F18"/>
  <c r="F19"/>
  <c r="G19" s="1"/>
  <c r="F17"/>
  <c r="E18"/>
  <c r="E19"/>
  <c r="E17"/>
  <c r="G17" s="1"/>
  <c r="G18" i="39"/>
  <c r="G17"/>
  <c r="F18"/>
  <c r="F19"/>
  <c r="F17"/>
  <c r="E18"/>
  <c r="E19"/>
  <c r="E17"/>
  <c r="G18" i="4"/>
  <c r="F16" i="2"/>
  <c r="G16" s="1"/>
  <c r="E18"/>
  <c r="E16"/>
  <c r="F18"/>
  <c r="G18" s="1"/>
  <c r="D17"/>
  <c r="E17" i="4"/>
  <c r="F17"/>
  <c r="G17" s="1"/>
  <c r="E18"/>
  <c r="F18"/>
  <c r="E19"/>
  <c r="F19"/>
  <c r="E20"/>
  <c r="F20"/>
  <c r="E21"/>
  <c r="F21"/>
  <c r="G21"/>
  <c r="E22"/>
  <c r="F22"/>
  <c r="E23"/>
  <c r="F23"/>
  <c r="G23"/>
  <c r="E24"/>
  <c r="F24"/>
  <c r="G24" s="1"/>
  <c r="E25"/>
  <c r="F25"/>
  <c r="G25" s="1"/>
  <c r="F16"/>
  <c r="G16"/>
  <c r="E16"/>
  <c r="G18" i="31"/>
  <c r="G17"/>
  <c r="E18"/>
  <c r="F18"/>
  <c r="E19"/>
  <c r="F19"/>
  <c r="G19"/>
  <c r="F17"/>
  <c r="E17"/>
  <c r="G18" i="30"/>
  <c r="G17"/>
  <c r="E18"/>
  <c r="F18"/>
  <c r="E19"/>
  <c r="F19"/>
  <c r="G19"/>
  <c r="F17"/>
  <c r="E17"/>
  <c r="G18" i="29"/>
  <c r="G17"/>
  <c r="E19"/>
  <c r="F19"/>
  <c r="G19"/>
  <c r="E18"/>
  <c r="F18"/>
  <c r="F17"/>
  <c r="E17"/>
  <c r="E18" i="28"/>
  <c r="E19"/>
  <c r="F18"/>
  <c r="F19"/>
  <c r="G19"/>
  <c r="G18"/>
  <c r="F17"/>
  <c r="E17"/>
  <c r="F18" i="27"/>
  <c r="F19"/>
  <c r="G19"/>
  <c r="F17"/>
  <c r="E18"/>
  <c r="E19"/>
  <c r="E17"/>
  <c r="G17" i="28"/>
  <c r="F18" i="23"/>
  <c r="F19"/>
  <c r="F17"/>
  <c r="E18"/>
  <c r="E19"/>
  <c r="E17"/>
  <c r="F18" i="22"/>
  <c r="F19"/>
  <c r="F17"/>
  <c r="E18"/>
  <c r="E19"/>
  <c r="E17"/>
  <c r="F18" i="21"/>
  <c r="F19"/>
  <c r="E18"/>
  <c r="E19"/>
  <c r="F17"/>
  <c r="E17"/>
  <c r="F18" i="20"/>
  <c r="F19"/>
  <c r="F17"/>
  <c r="E18"/>
  <c r="E19"/>
  <c r="E17"/>
  <c r="F18" i="19"/>
  <c r="F19"/>
  <c r="G19"/>
  <c r="E18"/>
  <c r="E19"/>
  <c r="F17"/>
  <c r="E17"/>
  <c r="F18" i="18"/>
  <c r="F19"/>
  <c r="E18"/>
  <c r="E19"/>
  <c r="F17"/>
  <c r="E17"/>
  <c r="J19" i="5"/>
  <c r="J12"/>
  <c r="I19"/>
  <c r="F17"/>
  <c r="H12"/>
  <c r="H11"/>
  <c r="C17"/>
  <c r="C12"/>
  <c r="H20" i="17"/>
  <c r="H15"/>
  <c r="C24" i="4"/>
  <c r="H56" i="5"/>
  <c r="I56"/>
  <c r="J56"/>
  <c r="J11"/>
  <c r="H19"/>
  <c r="G19" i="35"/>
  <c r="G19" i="23"/>
  <c r="G19" i="22"/>
  <c r="G19" i="21"/>
  <c r="G19" i="20"/>
  <c r="C19" i="5"/>
  <c r="E19"/>
  <c r="C17" i="2"/>
  <c r="E17"/>
  <c r="L20" i="17"/>
  <c r="K20"/>
  <c r="F10"/>
  <c r="H10"/>
  <c r="F15"/>
  <c r="J20"/>
  <c r="C21"/>
  <c r="F20"/>
  <c r="H11"/>
  <c r="L15"/>
  <c r="K15"/>
  <c r="L10"/>
  <c r="K10"/>
  <c r="C11"/>
  <c r="C16"/>
  <c r="F16"/>
  <c r="H16"/>
  <c r="K16"/>
  <c r="K21"/>
  <c r="F21"/>
  <c r="H21"/>
  <c r="K11"/>
  <c r="F11"/>
  <c r="J11"/>
  <c r="L11"/>
  <c r="C13"/>
  <c r="J16"/>
  <c r="F13"/>
  <c r="H13"/>
  <c r="K13"/>
  <c r="C18"/>
  <c r="L16"/>
  <c r="F18"/>
  <c r="J18"/>
  <c r="L18"/>
  <c r="K18"/>
  <c r="H18"/>
  <c r="J21"/>
  <c r="C23"/>
  <c r="L21"/>
  <c r="F23"/>
  <c r="J23"/>
  <c r="L23"/>
  <c r="K23"/>
  <c r="H23"/>
  <c r="G33" i="5"/>
  <c r="J13" i="17"/>
  <c r="L13"/>
  <c r="G20" i="4"/>
  <c r="G19"/>
  <c r="G22"/>
  <c r="G19" i="39"/>
  <c r="G28" i="5"/>
  <c r="I11"/>
  <c r="F12"/>
  <c r="E12"/>
  <c r="G19"/>
  <c r="G56"/>
  <c r="F56"/>
  <c r="D11"/>
  <c r="F11"/>
  <c r="C11"/>
  <c r="E17"/>
  <c r="G17"/>
  <c r="G12"/>
  <c r="E11"/>
  <c r="G11"/>
</calcChain>
</file>

<file path=xl/sharedStrings.xml><?xml version="1.0" encoding="utf-8"?>
<sst xmlns="http://schemas.openxmlformats.org/spreadsheetml/2006/main" count="1636" uniqueCount="176">
  <si>
    <t xml:space="preserve">                 </t>
  </si>
  <si>
    <t xml:space="preserve">                     </t>
  </si>
  <si>
    <t xml:space="preserve"> </t>
  </si>
  <si>
    <t>ՏԵՂԵԿԱՆՔ III</t>
  </si>
  <si>
    <t>Ընթացիկ դրամաշնորհներ պետական և համայնքների ոչ առևտրային կազմակերպություններին</t>
  </si>
  <si>
    <t xml:space="preserve"> Կազմակերպության անվանումը</t>
  </si>
  <si>
    <t xml:space="preserve"> Հասցեն, հեռախոս   </t>
  </si>
  <si>
    <t xml:space="preserve"> Բաժին</t>
  </si>
  <si>
    <t xml:space="preserve"> Խումբ</t>
  </si>
  <si>
    <t xml:space="preserve"> Դաս</t>
  </si>
  <si>
    <t xml:space="preserve"> Ծրագիր</t>
  </si>
  <si>
    <t>Ցուցանիշներ</t>
  </si>
  <si>
    <t>միավոր</t>
  </si>
  <si>
    <t>փոփոխություններ բազային բյուջեում*</t>
  </si>
  <si>
    <t>բազային բյուջե</t>
  </si>
  <si>
    <t>բյուջետային հայտ</t>
  </si>
  <si>
    <t xml:space="preserve">Սյուն 1 </t>
  </si>
  <si>
    <t xml:space="preserve">Սյուն 2 </t>
  </si>
  <si>
    <t>Սյուն 3</t>
  </si>
  <si>
    <t>Սյուն 4</t>
  </si>
  <si>
    <t>Սյուն 5</t>
  </si>
  <si>
    <t>Սյուն 6</t>
  </si>
  <si>
    <t>Սյուն 7 /Սյ3+Սյ5+Սյ6/</t>
  </si>
  <si>
    <t>Սյուն 8</t>
  </si>
  <si>
    <t>Կազմակերպությունների թիվը</t>
  </si>
  <si>
    <t>Շահառուների թիվը</t>
  </si>
  <si>
    <t>հազ.դրամ</t>
  </si>
  <si>
    <t xml:space="preserve">Ծանոթություն -  Տեղեկանքում նշված ձևով անհրաժեշտ է ներկայացնել հատկացումների բաշխումն ըստ առանձին </t>
  </si>
  <si>
    <t>իրավաբանական անձ հանդիսացող սուբյեկտների:</t>
  </si>
  <si>
    <t>/ անուն, ազգանուն, հեռախոս/</t>
  </si>
  <si>
    <t>Ընթացիկ դրամաշնորհներ պետական և համայնքների  առևտրային կազմակերպություններին</t>
  </si>
  <si>
    <t>Այլ ընթացիկ դրամաշնորհներ</t>
  </si>
  <si>
    <t xml:space="preserve"> Կազմակերպությունների թիվը</t>
  </si>
  <si>
    <t>ՏԵՂԵԿԱՆՔ II</t>
  </si>
  <si>
    <t xml:space="preserve">     պետական կազմակերպություններին հաշվարկված կրթաթոշակների վերաբերյալ </t>
  </si>
  <si>
    <t xml:space="preserve"> Պետական կազմակերպության անվանումը</t>
  </si>
  <si>
    <t>Կրթաթոշակ  ստացող ասպիրանտների միջին  տարեկան թիվը</t>
  </si>
  <si>
    <t>ուսանող</t>
  </si>
  <si>
    <t>Կրթաթոշակի  մեկ  ամսվա   չափը</t>
  </si>
  <si>
    <t xml:space="preserve">դրամ </t>
  </si>
  <si>
    <t>Կրթաթոշակի  տարեկան ֆոնդը</t>
  </si>
  <si>
    <t>հազ. դրամ</t>
  </si>
  <si>
    <t>ՏԵՂԵԿԱՆՔ I</t>
  </si>
  <si>
    <t xml:space="preserve">     պետական կազմակերպությունների ցանցային ցուցանիշների վերաբերյալ </t>
  </si>
  <si>
    <t>Գիտություն</t>
  </si>
  <si>
    <t>Հիմնարկների թիվը</t>
  </si>
  <si>
    <t>հիմնարկ</t>
  </si>
  <si>
    <t>մարդ</t>
  </si>
  <si>
    <t>հազ.   դրամ</t>
  </si>
  <si>
    <t>ԸՆԴԱՄԵՆԸ տարեկան աշխատավարձի ֆոնդը,  այդ թվում</t>
  </si>
  <si>
    <t>Կադրերի պատրաստում</t>
  </si>
  <si>
    <t>Ասպիրանտների հաշվարկային  թիվը, այդ թվում</t>
  </si>
  <si>
    <t>ասպիրանտ</t>
  </si>
  <si>
    <t>Արտադրությունից կտրված</t>
  </si>
  <si>
    <t>Ասպիրանտների հաշվարկային  թիվը</t>
  </si>
  <si>
    <t>Դասախոսների  միջին թիվ</t>
  </si>
  <si>
    <t>դասախոս</t>
  </si>
  <si>
    <t>Արտադրությունից  չկտրված</t>
  </si>
  <si>
    <t>ՏԵՂԵԿԱՆՔ IV</t>
  </si>
  <si>
    <t xml:space="preserve">     պետական կազմակերպությունների ծախսերի հաշվարկման վերաբերյալ </t>
  </si>
  <si>
    <t xml:space="preserve"> Պետական կազմակերպության /ընկերության/ անվանումը</t>
  </si>
  <si>
    <t xml:space="preserve">  Հասցեն     </t>
  </si>
  <si>
    <t>ԸՆԴԱՄԵՆԸ ԾԱԽՍԵՐ                 ( I+II+III)</t>
  </si>
  <si>
    <t>I. ԸՆԹԱՑԻԿ ԾԱԽՍԵՐ</t>
  </si>
  <si>
    <t xml:space="preserve">Տարեկան աշխատավարձի ֆոնդը </t>
  </si>
  <si>
    <t>Ընթացիկ տրանսֆերտներ,  այդ թվում</t>
  </si>
  <si>
    <t>պարտադիր սոցիալական ապահովագրության վճարներ</t>
  </si>
  <si>
    <t>կրթաթոշակ</t>
  </si>
  <si>
    <t xml:space="preserve"> ԱՊՐԱՆՔՆԵՐԻ ԳՆՄԱՆ ՈՒ ԾԱՌԱՅՈՒԹՅՈՒՆՆԵՐԻ ՎՃԱՐՄԱՆ ԾԱԽՍԵՐ,այդ թվում</t>
  </si>
  <si>
    <t xml:space="preserve"> Ապրանքների ձեռքբերում,այդ թվում</t>
  </si>
  <si>
    <t xml:space="preserve"> Գույք,գրասենյակային  ապրանքներ և նյութեր, այդ թվում</t>
  </si>
  <si>
    <t xml:space="preserve"> - փափուկ գույք և հանդերձանք</t>
  </si>
  <si>
    <t>Գործուղումներ և ծառայողական ուղևորություններ, այդ թվում</t>
  </si>
  <si>
    <t>Տրանսպորտային միջոցների քանակը</t>
  </si>
  <si>
    <t>մեքենա</t>
  </si>
  <si>
    <t xml:space="preserve">  Տրանսպորտային               ծախսեր</t>
  </si>
  <si>
    <t>հեռախոսային կետերի քանակը</t>
  </si>
  <si>
    <t>հեռախոս.կետ</t>
  </si>
  <si>
    <t xml:space="preserve">Կապի ծառայությունների ծախսեր </t>
  </si>
  <si>
    <t xml:space="preserve"> Վառելիքի և ջեռուցման    ծախսեր, այդ թվում</t>
  </si>
  <si>
    <t>կենտրոնացված  ջեռուցմամբ հիմնարկների թիվը</t>
  </si>
  <si>
    <t xml:space="preserve"> - կենտրոնացված  ջեռուցմամբ ծախսի գումարը</t>
  </si>
  <si>
    <t>վառարաններ ունեցող հիմնարկների թիվը</t>
  </si>
  <si>
    <t>վառարանների քանակը</t>
  </si>
  <si>
    <t>վառարան</t>
  </si>
  <si>
    <t xml:space="preserve"> - վառարանների միջոցով ծախսի գումարը</t>
  </si>
  <si>
    <t>էլ.ջեռուցիչներ /սալիկներ/  ունեցող հիմնարկների թիվը</t>
  </si>
  <si>
    <t>էլ.ջեռուցիչների /սալիկների/ թիվը</t>
  </si>
  <si>
    <t>ջեռուցիչ</t>
  </si>
  <si>
    <t xml:space="preserve"> - էլ.ջեռուցիչների /սալիկների/  միջոցով ծախսի գումարը</t>
  </si>
  <si>
    <t>սեփական կաթսայատուն ունեցող հիմնարկների թիվը</t>
  </si>
  <si>
    <t xml:space="preserve"> - սեփական կաթսայատան միջոցով ծախսի գումարը</t>
  </si>
  <si>
    <t xml:space="preserve"> Ջրմուղ-կոյուղուց                օգտվելու վարձ</t>
  </si>
  <si>
    <t>Էլեկտրաէներգիայի ծախսեր</t>
  </si>
  <si>
    <t xml:space="preserve">Այլ կոմունալ ծախսեր </t>
  </si>
  <si>
    <t>Այլ ծախսեր, այդ թվում</t>
  </si>
  <si>
    <t xml:space="preserve"> - շինությունների և սարքավորումների վարձակալության ծախսեր</t>
  </si>
  <si>
    <t xml:space="preserve"> - արտագերատեսչական պահպանության ծախսեր</t>
  </si>
  <si>
    <t xml:space="preserve"> - այլ ծառայությունների ձեռքբերման ծախսեր, այդ թվում</t>
  </si>
  <si>
    <t>ընթացիկ նորոգման ծախսեր</t>
  </si>
  <si>
    <t>II. ԿԱՊԻՏԱԼ  ԾԱԽՍԵՐ, այդ թվում</t>
  </si>
  <si>
    <t>այլ ակտիվների ձեռքբերման ծախսեր</t>
  </si>
  <si>
    <t>III. ՀԱՐԿԵՐ, այդ թվում ըստ տեսակների</t>
  </si>
  <si>
    <t xml:space="preserve">  -գրասենյակ.ապրանքների և նյութերի ձեռքբերում</t>
  </si>
  <si>
    <t xml:space="preserve">  -գույքի,սարքավորումների  ձեռքբերում</t>
  </si>
  <si>
    <t>Կատարող`</t>
  </si>
  <si>
    <t xml:space="preserve">                                                         ուսումնական  հաստատությունների  ուսանողների   թիվը</t>
  </si>
  <si>
    <t xml:space="preserve">             Պետական բարձրագույն ուսումնական հաստատությունների ուսանողների թիվը </t>
  </si>
  <si>
    <t xml:space="preserve">                             </t>
  </si>
  <si>
    <t>ուսումն. հաստ. թիվը</t>
  </si>
  <si>
    <t>տարվա  սկիզբ</t>
  </si>
  <si>
    <t>ընդունելություն</t>
  </si>
  <si>
    <t>ավարտողներ</t>
  </si>
  <si>
    <t>միջանցիկ թվաքանակ</t>
  </si>
  <si>
    <t>մաղումներ</t>
  </si>
  <si>
    <t>մաղումների %</t>
  </si>
  <si>
    <t>եկածների թիվը հաշվի առած գնացածը</t>
  </si>
  <si>
    <t>տարվա  վերջ</t>
  </si>
  <si>
    <t>միջին տարեկան</t>
  </si>
  <si>
    <t>միջին հաշվարկային թիվ</t>
  </si>
  <si>
    <t>ԱՍՊԻՐԱՆՏՈՒՐԱ  արտադրությունից կտրված` առկա /այդ թվում` արտասահմանցի/</t>
  </si>
  <si>
    <t>ԱՍՊԻՐԱՆՏՈՒՐԱ  արտադրությունից չկտրված /հեռակա/</t>
  </si>
  <si>
    <t>ՄԱԳԻՍՏՐԱՏՈՒՐԱ  այդ թվում` արտասահմանցի</t>
  </si>
  <si>
    <t>2015թ.</t>
  </si>
  <si>
    <t>Սյուն 9</t>
  </si>
  <si>
    <t>Սյուն 10</t>
  </si>
  <si>
    <t>Սյուն 11</t>
  </si>
  <si>
    <t>ԸՆԴԱՄԵՆԸ    դասախոսների  թիվը, այդ  թվումª</t>
  </si>
  <si>
    <t>*Բազային բյուջեն իրենից ներկայացնում է բազային ճշտումների ենթարկված ընթացիկ տարվա բյուջեն:</t>
  </si>
  <si>
    <t>Բազային ճշտումներ են համարվում ֆինանսավորման աղբյուրների փոփոխությունը, աշխատավարձի սպասվող փոփոխությունը, որոշակի ապրանքների /աշխատանքների, ծառայությունների/ գների փոփոխությունը, ընթացիկ տարում սկսված ծրագրերի գծով ծախսերի` ըստ տարիների բաշխման փոփոխությունը, նպատակային ծրագրերի փոփոխությունը:</t>
  </si>
  <si>
    <t>2019թ.</t>
  </si>
  <si>
    <t>2021թ.</t>
  </si>
  <si>
    <t xml:space="preserve">2019թ. ՄԺԾԾ </t>
  </si>
  <si>
    <t xml:space="preserve">2018թ. սպասվելիք կատարողականը  </t>
  </si>
  <si>
    <t>2018թ. փաստացի</t>
  </si>
  <si>
    <t xml:space="preserve">    2020թ.</t>
  </si>
  <si>
    <t>2022թ.</t>
  </si>
  <si>
    <t xml:space="preserve">                                                     2020թ.  Հայաստանի  Հանրապետության  պետական  բարձրագույն</t>
  </si>
  <si>
    <t xml:space="preserve">2019թ. սպասվելիք կատարողականը  </t>
  </si>
  <si>
    <t>2020թ. բյուջեի նախագիծ</t>
  </si>
  <si>
    <t xml:space="preserve">2020թ. ՄԺԾԾ </t>
  </si>
  <si>
    <t>Լրացնել ըստ տնտեսագիտական դասակարգման հոդվածների հաշվարկման համար հիմք հանդիսացող գործոնների (քանակ, գին և այլն) իրավական կամ այլ հիմնավորումները</t>
  </si>
  <si>
    <t>Այլ ընթացիկ դրամաշնորհներ համայնքներին</t>
  </si>
  <si>
    <t>ք. Երևան, Օրբելի 22, 21-01-40</t>
  </si>
  <si>
    <t>01</t>
  </si>
  <si>
    <t>04</t>
  </si>
  <si>
    <t>ՀՀ ԿԳՆ գիտության  կոմիտե</t>
  </si>
  <si>
    <t>05</t>
  </si>
  <si>
    <t>02</t>
  </si>
  <si>
    <t>03</t>
  </si>
  <si>
    <t>Ընթացիկ դրամաշնորհներ միջազգային կազմակերպություններին</t>
  </si>
  <si>
    <t xml:space="preserve">Ընթացիկ դրամաշնորհներ միջազգային կազմակերպություններին </t>
  </si>
  <si>
    <t>06</t>
  </si>
  <si>
    <t xml:space="preserve">Այլ նպաստներ բյուջեից </t>
  </si>
  <si>
    <t>Այլ նպաստներ բյուջեից</t>
  </si>
  <si>
    <t>08</t>
  </si>
  <si>
    <t>07</t>
  </si>
  <si>
    <t>Այլ կապիտալ դրամաշնորհներ</t>
  </si>
  <si>
    <t>09</t>
  </si>
  <si>
    <t>Կրթական,մշակութային և սպորտային նպաստներ բյուջեից</t>
  </si>
  <si>
    <t>Տեղեկատվական ծառայություններ</t>
  </si>
  <si>
    <t>Սյուն 6.</t>
  </si>
  <si>
    <t>ՀՀ ԿԳՆ գիտության կոմիտե</t>
  </si>
  <si>
    <t>այլ հարկեր</t>
  </si>
  <si>
    <t>Ապահովագրական ծախս</t>
  </si>
  <si>
    <t>Կենցաղային և հանրային սննդի նյութեր</t>
  </si>
  <si>
    <t>2019թ. հաստատված բյուջե</t>
  </si>
  <si>
    <t>2018թ.</t>
  </si>
  <si>
    <t>Համակարգչային ծառայություններ</t>
  </si>
  <si>
    <t>Աշխատակազմի մասնագիտական զարգացման ծառայություններ</t>
  </si>
  <si>
    <t xml:space="preserve"> Կոմունալ ծառայությունների         վճար</t>
  </si>
  <si>
    <t xml:space="preserve">  Այլ ծախսեր (ներկայացուցչական)</t>
  </si>
  <si>
    <t xml:space="preserve"> Բաժին                     09</t>
  </si>
  <si>
    <t xml:space="preserve"> Խումբ                      04</t>
  </si>
  <si>
    <t xml:space="preserve"> Դաս                         02</t>
  </si>
  <si>
    <t xml:space="preserve"> Ծրագիր                   01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</si>
</sst>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Armenian"/>
      <charset val="204"/>
    </font>
    <font>
      <sz val="10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color indexed="10"/>
      <name val="Arial Armenian"/>
      <family val="2"/>
    </font>
    <font>
      <b/>
      <sz val="10"/>
      <color theme="1"/>
      <name val="GHEA Grapalat"/>
      <family val="3"/>
    </font>
    <font>
      <sz val="10"/>
      <color rgb="FFFF0000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141">
    <xf numFmtId="0" fontId="0" fillId="0" borderId="0" xfId="0"/>
    <xf numFmtId="0" fontId="1" fillId="0" borderId="0" xfId="4" applyFont="1"/>
    <xf numFmtId="0" fontId="2" fillId="0" borderId="0" xfId="4"/>
    <xf numFmtId="0" fontId="2" fillId="0" borderId="0" xfId="4" applyAlignment="1">
      <alignment wrapText="1"/>
    </xf>
    <xf numFmtId="0" fontId="3" fillId="2" borderId="0" xfId="4" applyFont="1" applyFill="1"/>
    <xf numFmtId="0" fontId="4" fillId="2" borderId="0" xfId="4" applyFont="1" applyFill="1" applyAlignment="1">
      <alignment horizontal="left"/>
    </xf>
    <xf numFmtId="0" fontId="3" fillId="0" borderId="0" xfId="4" applyFont="1"/>
    <xf numFmtId="0" fontId="4" fillId="2" borderId="1" xfId="4" applyFont="1" applyFill="1" applyBorder="1"/>
    <xf numFmtId="0" fontId="4" fillId="2" borderId="0" xfId="4" applyFont="1" applyFill="1" applyBorder="1"/>
    <xf numFmtId="0" fontId="4" fillId="2" borderId="0" xfId="4" applyFont="1" applyFill="1"/>
    <xf numFmtId="0" fontId="4" fillId="0" borderId="2" xfId="4" applyFont="1" applyBorder="1"/>
    <xf numFmtId="0" fontId="5" fillId="0" borderId="2" xfId="4" applyFont="1" applyBorder="1"/>
    <xf numFmtId="0" fontId="5" fillId="2" borderId="2" xfId="4" applyFont="1" applyFill="1" applyBorder="1"/>
    <xf numFmtId="0" fontId="3" fillId="2" borderId="0" xfId="4" applyFont="1" applyFill="1" applyBorder="1"/>
    <xf numFmtId="0" fontId="4" fillId="0" borderId="3" xfId="4" applyFont="1" applyBorder="1" applyAlignment="1">
      <alignment horizontal="center" wrapText="1"/>
    </xf>
    <xf numFmtId="0" fontId="4" fillId="0" borderId="3" xfId="4" applyFont="1" applyBorder="1" applyAlignment="1">
      <alignment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0" fontId="4" fillId="0" borderId="0" xfId="4" applyFont="1" applyBorder="1"/>
    <xf numFmtId="0" fontId="4" fillId="2" borderId="3" xfId="4" quotePrefix="1" applyFont="1" applyFill="1" applyBorder="1" applyAlignment="1">
      <alignment horizontal="left" vertical="center" wrapText="1"/>
    </xf>
    <xf numFmtId="0" fontId="4" fillId="2" borderId="3" xfId="4" quotePrefix="1" applyFont="1" applyFill="1" applyBorder="1" applyAlignment="1">
      <alignment horizontal="center" vertical="center" wrapText="1"/>
    </xf>
    <xf numFmtId="0" fontId="4" fillId="2" borderId="0" xfId="4" quotePrefix="1" applyFont="1" applyFill="1" applyBorder="1" applyAlignment="1">
      <alignment horizontal="left" vertical="center" wrapText="1"/>
    </xf>
    <xf numFmtId="0" fontId="4" fillId="2" borderId="0" xfId="4" quotePrefix="1" applyFont="1" applyFill="1" applyBorder="1" applyAlignment="1">
      <alignment horizontal="center" vertical="center" wrapText="1"/>
    </xf>
    <xf numFmtId="0" fontId="4" fillId="0" borderId="0" xfId="4" applyFont="1" applyBorder="1" applyAlignment="1">
      <alignment wrapText="1"/>
    </xf>
    <xf numFmtId="0" fontId="4" fillId="2" borderId="2" xfId="4" applyFont="1" applyFill="1" applyBorder="1"/>
    <xf numFmtId="0" fontId="4" fillId="0" borderId="3" xfId="4" applyFont="1" applyBorder="1" applyAlignment="1">
      <alignment horizontal="left" vertical="center" wrapText="1"/>
    </xf>
    <xf numFmtId="0" fontId="4" fillId="0" borderId="3" xfId="4" applyFont="1" applyBorder="1" applyAlignment="1">
      <alignment horizontal="center" vertical="center" wrapText="1"/>
    </xf>
    <xf numFmtId="0" fontId="3" fillId="0" borderId="3" xfId="4" applyFont="1" applyBorder="1"/>
    <xf numFmtId="0" fontId="4" fillId="0" borderId="3" xfId="4" applyFont="1" applyBorder="1" applyAlignment="1">
      <alignment horizontal="left" vertical="top" wrapText="1"/>
    </xf>
    <xf numFmtId="0" fontId="4" fillId="0" borderId="3" xfId="4" applyFont="1" applyBorder="1" applyAlignment="1">
      <alignment vertical="top" wrapText="1"/>
    </xf>
    <xf numFmtId="0" fontId="4" fillId="0" borderId="3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/>
    <xf numFmtId="0" fontId="4" fillId="2" borderId="4" xfId="4" applyFont="1" applyFill="1" applyBorder="1"/>
    <xf numFmtId="0" fontId="3" fillId="2" borderId="4" xfId="4" applyFont="1" applyFill="1" applyBorder="1"/>
    <xf numFmtId="0" fontId="7" fillId="2" borderId="0" xfId="4" applyFont="1" applyFill="1" applyBorder="1"/>
    <xf numFmtId="0" fontId="8" fillId="2" borderId="0" xfId="4" applyFont="1" applyFill="1" applyBorder="1"/>
    <xf numFmtId="0" fontId="4" fillId="0" borderId="5" xfId="4" applyFont="1" applyBorder="1" applyAlignment="1">
      <alignment horizontal="left" wrapText="1"/>
    </xf>
    <xf numFmtId="0" fontId="3" fillId="0" borderId="5" xfId="4" quotePrefix="1" applyFont="1" applyBorder="1" applyAlignment="1">
      <alignment horizontal="left" wrapText="1"/>
    </xf>
    <xf numFmtId="164" fontId="3" fillId="0" borderId="5" xfId="4" applyNumberFormat="1" applyFont="1" applyBorder="1" applyAlignment="1">
      <alignment wrapText="1"/>
    </xf>
    <xf numFmtId="0" fontId="3" fillId="0" borderId="3" xfId="4" applyFont="1" applyBorder="1" applyAlignment="1">
      <alignment horizontal="left" wrapText="1"/>
    </xf>
    <xf numFmtId="0" fontId="3" fillId="0" borderId="3" xfId="4" applyFont="1" applyBorder="1" applyAlignment="1">
      <alignment wrapText="1"/>
    </xf>
    <xf numFmtId="164" fontId="3" fillId="0" borderId="3" xfId="4" applyNumberFormat="1" applyFont="1" applyBorder="1" applyAlignment="1">
      <alignment wrapText="1"/>
    </xf>
    <xf numFmtId="0" fontId="3" fillId="0" borderId="3" xfId="4" applyFont="1" applyBorder="1" applyAlignment="1">
      <alignment horizontal="left" vertical="top" wrapText="1"/>
    </xf>
    <xf numFmtId="164" fontId="3" fillId="0" borderId="3" xfId="4" applyNumberFormat="1" applyFont="1" applyBorder="1" applyAlignment="1">
      <alignment horizontal="right" wrapText="1"/>
    </xf>
    <xf numFmtId="0" fontId="3" fillId="0" borderId="3" xfId="4" quotePrefix="1" applyFont="1" applyBorder="1" applyAlignment="1">
      <alignment horizontal="left" wrapText="1"/>
    </xf>
    <xf numFmtId="164" fontId="3" fillId="0" borderId="3" xfId="4" applyNumberFormat="1" applyFont="1" applyBorder="1" applyAlignment="1">
      <alignment horizontal="right"/>
    </xf>
    <xf numFmtId="0" fontId="3" fillId="0" borderId="3" xfId="4" quotePrefix="1" applyFont="1" applyBorder="1" applyAlignment="1">
      <alignment horizontal="left" vertical="top" wrapText="1"/>
    </xf>
    <xf numFmtId="164" fontId="3" fillId="0" borderId="3" xfId="4" applyNumberFormat="1" applyFont="1" applyBorder="1" applyAlignment="1">
      <alignment horizontal="centerContinuous" wrapText="1"/>
    </xf>
    <xf numFmtId="164" fontId="3" fillId="0" borderId="3" xfId="4" quotePrefix="1" applyNumberFormat="1" applyFont="1" applyBorder="1" applyAlignment="1">
      <alignment horizontal="left" wrapText="1"/>
    </xf>
    <xf numFmtId="0" fontId="3" fillId="2" borderId="0" xfId="4" applyFont="1" applyFill="1" applyBorder="1" applyAlignment="1">
      <alignment wrapText="1"/>
    </xf>
    <xf numFmtId="0" fontId="3" fillId="2" borderId="0" xfId="4" quotePrefix="1" applyFont="1" applyFill="1" applyBorder="1" applyAlignment="1">
      <alignment horizontal="left" wrapText="1"/>
    </xf>
    <xf numFmtId="0" fontId="4" fillId="2" borderId="0" xfId="4" applyFont="1" applyFill="1" applyBorder="1" applyAlignment="1">
      <alignment wrapText="1"/>
    </xf>
    <xf numFmtId="0" fontId="4" fillId="2" borderId="0" xfId="4" applyFont="1" applyFill="1" applyBorder="1" applyAlignment="1"/>
    <xf numFmtId="0" fontId="11" fillId="2" borderId="0" xfId="2" quotePrefix="1" applyFont="1" applyFill="1" applyBorder="1" applyAlignment="1">
      <alignment horizontal="left"/>
    </xf>
    <xf numFmtId="0" fontId="11" fillId="2" borderId="0" xfId="2" applyFont="1" applyFill="1" applyBorder="1"/>
    <xf numFmtId="0" fontId="3" fillId="2" borderId="0" xfId="2" applyFont="1" applyFill="1" applyBorder="1"/>
    <xf numFmtId="0" fontId="3" fillId="0" borderId="0" xfId="2" applyFont="1" applyFill="1"/>
    <xf numFmtId="0" fontId="3" fillId="0" borderId="0" xfId="2" applyFont="1"/>
    <xf numFmtId="0" fontId="4" fillId="2" borderId="0" xfId="2" applyFont="1" applyFill="1" applyBorder="1"/>
    <xf numFmtId="0" fontId="3" fillId="2" borderId="2" xfId="2" applyFont="1" applyFill="1" applyBorder="1"/>
    <xf numFmtId="0" fontId="12" fillId="2" borderId="0" xfId="2" applyFont="1" applyFill="1" applyBorder="1" applyAlignment="1"/>
    <xf numFmtId="0" fontId="12" fillId="2" borderId="2" xfId="2" applyFont="1" applyFill="1" applyBorder="1"/>
    <xf numFmtId="1" fontId="3" fillId="2" borderId="2" xfId="2" applyNumberFormat="1" applyFont="1" applyFill="1" applyBorder="1"/>
    <xf numFmtId="0" fontId="3" fillId="2" borderId="6" xfId="2" quotePrefix="1" applyFont="1" applyFill="1" applyBorder="1" applyAlignment="1">
      <alignment horizontal="left" vertical="center" wrapText="1"/>
    </xf>
    <xf numFmtId="0" fontId="3" fillId="2" borderId="6" xfId="2" quotePrefix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2" borderId="7" xfId="2" quotePrefix="1" applyFont="1" applyFill="1" applyBorder="1" applyAlignment="1">
      <alignment horizontal="center" vertical="center" wrapText="1"/>
    </xf>
    <xf numFmtId="0" fontId="3" fillId="2" borderId="7" xfId="2" quotePrefix="1" applyFont="1" applyFill="1" applyBorder="1" applyAlignment="1">
      <alignment horizontal="left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7" xfId="2" applyFont="1" applyBorder="1" applyAlignment="1">
      <alignment horizontal="centerContinuous"/>
    </xf>
    <xf numFmtId="0" fontId="3" fillId="2" borderId="3" xfId="2" applyFont="1" applyFill="1" applyBorder="1" applyAlignment="1">
      <alignment horizontal="centerContinuous"/>
    </xf>
    <xf numFmtId="0" fontId="4" fillId="0" borderId="3" xfId="2" applyFont="1" applyBorder="1" applyAlignment="1">
      <alignment horizontal="left" wrapText="1"/>
    </xf>
    <xf numFmtId="0" fontId="3" fillId="0" borderId="3" xfId="2" applyFont="1" applyBorder="1" applyAlignment="1">
      <alignment wrapText="1"/>
    </xf>
    <xf numFmtId="164" fontId="3" fillId="0" borderId="3" xfId="2" applyNumberFormat="1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1" fillId="0" borderId="3" xfId="2" applyFont="1" applyBorder="1"/>
    <xf numFmtId="0" fontId="1" fillId="0" borderId="3" xfId="3" applyFont="1" applyFill="1" applyBorder="1"/>
    <xf numFmtId="0" fontId="1" fillId="0" borderId="3" xfId="6" applyFont="1" applyFill="1" applyBorder="1"/>
    <xf numFmtId="164" fontId="1" fillId="0" borderId="3" xfId="3" applyNumberFormat="1" applyFont="1" applyFill="1" applyBorder="1"/>
    <xf numFmtId="1" fontId="1" fillId="0" borderId="3" xfId="2" applyNumberFormat="1" applyFont="1" applyFill="1" applyBorder="1"/>
    <xf numFmtId="1" fontId="1" fillId="3" borderId="3" xfId="5" applyNumberFormat="1" applyFont="1" applyFill="1" applyBorder="1"/>
    <xf numFmtId="1" fontId="3" fillId="0" borderId="0" xfId="2" applyNumberFormat="1" applyFont="1" applyFill="1" applyBorder="1"/>
    <xf numFmtId="1" fontId="1" fillId="0" borderId="3" xfId="2" applyNumberFormat="1" applyFont="1" applyBorder="1"/>
    <xf numFmtId="0" fontId="13" fillId="0" borderId="3" xfId="2" applyFont="1" applyFill="1" applyBorder="1"/>
    <xf numFmtId="0" fontId="3" fillId="4" borderId="3" xfId="2" applyFont="1" applyFill="1" applyBorder="1" applyAlignment="1">
      <alignment wrapText="1"/>
    </xf>
    <xf numFmtId="0" fontId="1" fillId="4" borderId="3" xfId="2" applyFont="1" applyFill="1" applyBorder="1" applyAlignment="1">
      <alignment wrapText="1"/>
    </xf>
    <xf numFmtId="1" fontId="1" fillId="4" borderId="3" xfId="2" applyNumberFormat="1" applyFont="1" applyFill="1" applyBorder="1" applyAlignment="1">
      <alignment wrapText="1"/>
    </xf>
    <xf numFmtId="0" fontId="1" fillId="4" borderId="3" xfId="2" applyFont="1" applyFill="1" applyBorder="1"/>
    <xf numFmtId="0" fontId="4" fillId="0" borderId="3" xfId="2" applyFont="1" applyBorder="1" applyAlignment="1">
      <alignment wrapText="1"/>
    </xf>
    <xf numFmtId="0" fontId="3" fillId="0" borderId="3" xfId="2" applyFont="1" applyBorder="1"/>
    <xf numFmtId="1" fontId="3" fillId="0" borderId="3" xfId="2" applyNumberFormat="1" applyFont="1" applyBorder="1"/>
    <xf numFmtId="164" fontId="3" fillId="0" borderId="3" xfId="2" applyNumberFormat="1" applyFont="1" applyBorder="1"/>
    <xf numFmtId="1" fontId="3" fillId="2" borderId="3" xfId="2" applyNumberFormat="1" applyFont="1" applyFill="1" applyBorder="1"/>
    <xf numFmtId="1" fontId="1" fillId="0" borderId="3" xfId="3" applyNumberFormat="1" applyFont="1" applyFill="1" applyBorder="1"/>
    <xf numFmtId="0" fontId="13" fillId="0" borderId="3" xfId="2" applyFont="1" applyBorder="1"/>
    <xf numFmtId="0" fontId="4" fillId="0" borderId="3" xfId="2" quotePrefix="1" applyFont="1" applyBorder="1" applyAlignment="1">
      <alignment horizontal="left" wrapText="1"/>
    </xf>
    <xf numFmtId="0" fontId="3" fillId="0" borderId="0" xfId="1" applyFont="1"/>
    <xf numFmtId="0" fontId="8" fillId="0" borderId="3" xfId="4" quotePrefix="1" applyFont="1" applyBorder="1" applyAlignment="1">
      <alignment horizontal="left" vertical="top" wrapText="1"/>
    </xf>
    <xf numFmtId="0" fontId="2" fillId="0" borderId="3" xfId="4" applyBorder="1"/>
    <xf numFmtId="164" fontId="4" fillId="0" borderId="3" xfId="4" applyNumberFormat="1" applyFont="1" applyBorder="1" applyAlignment="1">
      <alignment horizontal="right" wrapText="1"/>
    </xf>
    <xf numFmtId="49" fontId="4" fillId="0" borderId="2" xfId="4" applyNumberFormat="1" applyFont="1" applyBorder="1"/>
    <xf numFmtId="0" fontId="4" fillId="0" borderId="3" xfId="4" applyFont="1" applyFill="1" applyBorder="1" applyAlignment="1">
      <alignment wrapText="1"/>
    </xf>
    <xf numFmtId="164" fontId="4" fillId="0" borderId="3" xfId="4" applyNumberFormat="1" applyFont="1" applyBorder="1" applyAlignment="1">
      <alignment wrapText="1"/>
    </xf>
    <xf numFmtId="0" fontId="14" fillId="0" borderId="0" xfId="0" applyFont="1"/>
    <xf numFmtId="0" fontId="14" fillId="0" borderId="3" xfId="0" applyFont="1" applyBorder="1" applyAlignment="1">
      <alignment wrapText="1"/>
    </xf>
    <xf numFmtId="1" fontId="3" fillId="0" borderId="3" xfId="4" applyNumberFormat="1" applyFont="1" applyBorder="1" applyAlignment="1">
      <alignment wrapText="1"/>
    </xf>
    <xf numFmtId="0" fontId="4" fillId="0" borderId="3" xfId="4" applyFont="1" applyBorder="1"/>
    <xf numFmtId="0" fontId="4" fillId="2" borderId="3" xfId="4" applyFont="1" applyFill="1" applyBorder="1" applyAlignment="1">
      <alignment wrapText="1"/>
    </xf>
    <xf numFmtId="0" fontId="3" fillId="0" borderId="3" xfId="4" quotePrefix="1" applyFont="1" applyFill="1" applyBorder="1" applyAlignment="1">
      <alignment horizontal="left" wrapText="1"/>
    </xf>
    <xf numFmtId="165" fontId="4" fillId="0" borderId="3" xfId="4" applyNumberFormat="1" applyFont="1" applyBorder="1" applyAlignment="1">
      <alignment wrapText="1"/>
    </xf>
    <xf numFmtId="165" fontId="3" fillId="0" borderId="3" xfId="4" applyNumberFormat="1" applyFont="1" applyBorder="1"/>
    <xf numFmtId="165" fontId="2" fillId="0" borderId="3" xfId="4" applyNumberFormat="1" applyBorder="1"/>
    <xf numFmtId="0" fontId="3" fillId="0" borderId="3" xfId="4" applyFont="1" applyFill="1" applyBorder="1"/>
    <xf numFmtId="165" fontId="4" fillId="0" borderId="3" xfId="4" applyNumberFormat="1" applyFont="1" applyFill="1" applyBorder="1" applyAlignment="1">
      <alignment wrapText="1"/>
    </xf>
    <xf numFmtId="164" fontId="3" fillId="0" borderId="3" xfId="4" applyNumberFormat="1" applyFont="1" applyFill="1" applyBorder="1" applyAlignment="1">
      <alignment horizontal="right" wrapText="1"/>
    </xf>
    <xf numFmtId="2" fontId="4" fillId="0" borderId="3" xfId="4" applyNumberFormat="1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1" fontId="15" fillId="4" borderId="3" xfId="2" applyNumberFormat="1" applyFont="1" applyFill="1" applyBorder="1" applyAlignment="1">
      <alignment wrapText="1"/>
    </xf>
    <xf numFmtId="2" fontId="3" fillId="0" borderId="3" xfId="4" applyNumberFormat="1" applyFont="1" applyBorder="1" applyAlignment="1">
      <alignment horizontal="right"/>
    </xf>
    <xf numFmtId="0" fontId="3" fillId="0" borderId="3" xfId="4" applyFont="1" applyFill="1" applyBorder="1" applyAlignment="1">
      <alignment horizontal="left" wrapText="1"/>
    </xf>
    <xf numFmtId="2" fontId="3" fillId="0" borderId="3" xfId="4" applyNumberFormat="1" applyFont="1" applyFill="1" applyBorder="1" applyAlignment="1">
      <alignment wrapText="1"/>
    </xf>
    <xf numFmtId="164" fontId="3" fillId="0" borderId="5" xfId="4" applyNumberFormat="1" applyFont="1" applyFill="1" applyBorder="1" applyAlignment="1">
      <alignment wrapText="1"/>
    </xf>
    <xf numFmtId="0" fontId="2" fillId="0" borderId="0" xfId="4" applyFill="1"/>
    <xf numFmtId="0" fontId="4" fillId="0" borderId="8" xfId="4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9" xfId="4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">
    <cellStyle name="Normal" xfId="0" builtinId="0"/>
    <cellStyle name="Normal_Buh krt " xfId="1"/>
    <cellStyle name="Normal_CANC BUH" xfId="2"/>
    <cellStyle name="Normal_CANC TEX" xfId="3"/>
    <cellStyle name="Normal_githajt2004" xfId="4"/>
    <cellStyle name="Normal_Tex cult" xfId="5"/>
    <cellStyle name="Normal_Tex krt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142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1</v>
      </c>
      <c r="D17" s="15"/>
      <c r="E17" s="15">
        <f>D17-C17</f>
        <v>-1</v>
      </c>
      <c r="F17" s="15">
        <f>H17-D17</f>
        <v>0</v>
      </c>
      <c r="G17" s="15">
        <f>C17+E17+F17</f>
        <v>0</v>
      </c>
      <c r="H17" s="15"/>
      <c r="I17" s="30"/>
      <c r="J17" s="30"/>
      <c r="K17" s="30"/>
    </row>
    <row r="18" spans="1:11" ht="18.75" customHeight="1">
      <c r="A18" s="15" t="s">
        <v>25</v>
      </c>
      <c r="B18" s="15"/>
      <c r="C18" s="15">
        <v>1</v>
      </c>
      <c r="D18" s="15"/>
      <c r="E18" s="15">
        <f>D18-C18</f>
        <v>-1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50.25" customHeight="1">
      <c r="A19" s="15" t="s">
        <v>142</v>
      </c>
      <c r="B19" s="16" t="s">
        <v>26</v>
      </c>
      <c r="C19" s="15">
        <v>300</v>
      </c>
      <c r="D19" s="15"/>
      <c r="E19" s="15">
        <f>D19-C19</f>
        <v>-300</v>
      </c>
      <c r="F19" s="15">
        <f>H19-D19</f>
        <v>0</v>
      </c>
      <c r="G19" s="15">
        <f>C19+E19+F19</f>
        <v>0</v>
      </c>
      <c r="H19" s="15"/>
      <c r="I19" s="30"/>
      <c r="J19" s="30"/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148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3</v>
      </c>
      <c r="D17" s="15">
        <v>3</v>
      </c>
      <c r="E17" s="15">
        <f>D17-C17</f>
        <v>0</v>
      </c>
      <c r="F17" s="15">
        <f>H17-D17</f>
        <v>0</v>
      </c>
      <c r="G17" s="15"/>
      <c r="H17" s="15">
        <v>3</v>
      </c>
      <c r="I17" s="30">
        <v>3</v>
      </c>
      <c r="J17" s="30">
        <v>3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14">
        <v>40000</v>
      </c>
      <c r="D19" s="114">
        <v>30000</v>
      </c>
      <c r="E19" s="15">
        <f>D19-C19</f>
        <v>-10000</v>
      </c>
      <c r="F19" s="15">
        <f>H19-D19</f>
        <v>0</v>
      </c>
      <c r="G19" s="114">
        <f>C19+E19+F19</f>
        <v>30000</v>
      </c>
      <c r="H19" s="114">
        <v>30000</v>
      </c>
      <c r="I19" s="114">
        <v>30000</v>
      </c>
      <c r="J19" s="114">
        <v>30000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37</v>
      </c>
      <c r="D17" s="15"/>
      <c r="E17" s="15">
        <f>D17-C17</f>
        <v>-37</v>
      </c>
      <c r="F17" s="15">
        <f>H17-D17</f>
        <v>0</v>
      </c>
      <c r="G17" s="15">
        <f>C17+E17+F17</f>
        <v>0</v>
      </c>
      <c r="H17" s="15"/>
      <c r="I17" s="30"/>
      <c r="J17" s="30"/>
      <c r="K17" s="3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105.75" customHeight="1">
      <c r="A19" s="15" t="s">
        <v>4</v>
      </c>
      <c r="B19" s="16" t="s">
        <v>26</v>
      </c>
      <c r="C19" s="15">
        <v>500800</v>
      </c>
      <c r="D19" s="15"/>
      <c r="E19" s="15">
        <f>D19-C19</f>
        <v>-500800</v>
      </c>
      <c r="F19" s="15">
        <f>H19-D19</f>
        <v>0</v>
      </c>
      <c r="G19" s="15">
        <f>C19+E19+F19</f>
        <v>0</v>
      </c>
      <c r="H19" s="15"/>
      <c r="I19" s="30"/>
      <c r="J19" s="30"/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topLeftCell="A7" workbookViewId="0">
      <selection activeCell="J19" sqref="J19"/>
    </sheetView>
  </sheetViews>
  <sheetFormatPr defaultRowHeight="12.75"/>
  <cols>
    <col min="1" max="1" width="25" style="2" customWidth="1"/>
    <col min="2" max="2" width="8.85546875" style="2" customWidth="1"/>
    <col min="3" max="3" width="11.28515625" style="2" customWidth="1"/>
    <col min="4" max="4" width="10.5703125" style="2" customWidth="1"/>
    <col min="5" max="5" width="11.28515625" style="2" customWidth="1"/>
    <col min="6" max="6" width="10.5703125" style="2" customWidth="1"/>
    <col min="7" max="7" width="14.42578125" style="2" customWidth="1"/>
    <col min="8" max="8" width="10.7109375" style="2" customWidth="1"/>
    <col min="9" max="10" width="9.140625" style="2"/>
    <col min="11" max="11" width="26.710937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4"/>
      <c r="G1" s="5"/>
      <c r="H1" s="6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52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72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27.7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32.25" customHeight="1">
      <c r="A17" s="15" t="s">
        <v>24</v>
      </c>
      <c r="B17" s="15"/>
      <c r="C17" s="15">
        <v>6</v>
      </c>
      <c r="D17" s="15"/>
      <c r="E17" s="15">
        <f>D17-C17</f>
        <v>-6</v>
      </c>
      <c r="F17" s="15">
        <f>H17-D17</f>
        <v>0</v>
      </c>
      <c r="G17" s="15">
        <f>C17+E17+F17</f>
        <v>0</v>
      </c>
      <c r="H17" s="15"/>
      <c r="I17" s="110"/>
      <c r="J17" s="110"/>
      <c r="K17" s="11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110"/>
      <c r="J18" s="110"/>
      <c r="K18" s="110"/>
    </row>
    <row r="19" spans="1:11" ht="99.75">
      <c r="A19" s="15" t="s">
        <v>30</v>
      </c>
      <c r="B19" s="16" t="s">
        <v>26</v>
      </c>
      <c r="C19" s="15">
        <v>45000</v>
      </c>
      <c r="D19" s="15"/>
      <c r="E19" s="15">
        <f>D19-C19</f>
        <v>-45000</v>
      </c>
      <c r="F19" s="15">
        <f>H19-D19</f>
        <v>0</v>
      </c>
      <c r="G19" s="15">
        <f>C19+E19+F19</f>
        <v>0</v>
      </c>
      <c r="H19" s="15"/>
      <c r="I19" s="110"/>
      <c r="J19" s="110"/>
      <c r="K19" s="11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  <c r="I22" s="6"/>
      <c r="J22" s="6"/>
      <c r="K22" s="6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  <c r="I23" s="6"/>
      <c r="J23" s="6"/>
      <c r="K23" s="6"/>
    </row>
    <row r="24" spans="1:11" ht="14.25">
      <c r="A24" s="19"/>
      <c r="B24" s="18"/>
      <c r="C24" s="17"/>
      <c r="D24" s="17"/>
      <c r="E24" s="17"/>
      <c r="F24" s="17"/>
      <c r="G24" s="17"/>
      <c r="H24" s="17"/>
      <c r="I24" s="6"/>
      <c r="J24" s="6"/>
      <c r="K24" s="6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  <c r="I25" s="6"/>
      <c r="J25" s="6"/>
      <c r="K25" s="6"/>
    </row>
    <row r="26" spans="1:11" ht="20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7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A34" s="6"/>
      <c r="B34" s="6"/>
      <c r="C34" s="17"/>
      <c r="D34" s="17"/>
      <c r="E34" s="17"/>
      <c r="F34" s="17"/>
      <c r="G34" s="17"/>
      <c r="H34" s="17"/>
    </row>
    <row r="35" spans="1:8" ht="13.5">
      <c r="A35" s="6"/>
      <c r="B35" s="6"/>
      <c r="C35" s="6"/>
      <c r="D35" s="6"/>
      <c r="E35" s="6"/>
      <c r="F35" s="6"/>
      <c r="G35" s="6"/>
      <c r="H35" s="6"/>
    </row>
    <row r="36" spans="1:8" ht="13.5">
      <c r="A36" s="6"/>
      <c r="B36" s="6"/>
      <c r="C36" s="6"/>
      <c r="D36" s="6"/>
      <c r="E36" s="6"/>
      <c r="F36" s="6"/>
      <c r="G36" s="6"/>
      <c r="H36" s="6"/>
    </row>
    <row r="37" spans="1:8" ht="13.5">
      <c r="A37" s="6"/>
      <c r="B37" s="6"/>
      <c r="C37" s="6"/>
      <c r="D37" s="6"/>
      <c r="E37" s="6"/>
      <c r="F37" s="6"/>
      <c r="G37" s="6"/>
      <c r="H37" s="6"/>
    </row>
    <row r="38" spans="1:8" ht="13.5">
      <c r="A38" s="6"/>
      <c r="B38" s="6"/>
      <c r="C38" s="6"/>
      <c r="D38" s="6"/>
      <c r="E38" s="6"/>
      <c r="F38" s="6"/>
      <c r="G38" s="6"/>
      <c r="H38" s="6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22</v>
      </c>
      <c r="D17" s="15"/>
      <c r="E17" s="15">
        <f>D17-C17</f>
        <v>-22</v>
      </c>
      <c r="F17" s="15">
        <f>H17-D17</f>
        <v>0</v>
      </c>
      <c r="G17" s="15">
        <f>C17+E17+F17</f>
        <v>0</v>
      </c>
      <c r="H17" s="15"/>
      <c r="I17" s="30"/>
      <c r="J17" s="30"/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5">
        <v>760893.9</v>
      </c>
      <c r="D19" s="15"/>
      <c r="E19" s="15">
        <f>D19-C19</f>
        <v>-760893.9</v>
      </c>
      <c r="F19" s="15">
        <f>H19-D19</f>
        <v>0</v>
      </c>
      <c r="G19" s="15">
        <f>C19+E19+F19</f>
        <v>0</v>
      </c>
      <c r="H19" s="15"/>
      <c r="I19" s="30"/>
      <c r="J19" s="30"/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9" width="10.85546875" style="6" customWidth="1"/>
    <col min="10" max="10" width="10.710937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/>
      <c r="D17" s="15">
        <v>63</v>
      </c>
      <c r="E17" s="15">
        <f>D17-C17</f>
        <v>63</v>
      </c>
      <c r="F17" s="15">
        <f>H17-D17</f>
        <v>-63</v>
      </c>
      <c r="G17" s="15">
        <f>C17+E17+F17</f>
        <v>0</v>
      </c>
      <c r="H17" s="15"/>
      <c r="I17" s="30"/>
      <c r="J17" s="30"/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5"/>
      <c r="D19" s="114">
        <v>1595315.8</v>
      </c>
      <c r="E19" s="15">
        <f>D19-C19</f>
        <v>1595315.8</v>
      </c>
      <c r="F19" s="15">
        <f>H19-D19</f>
        <v>0</v>
      </c>
      <c r="G19" s="15">
        <f>C19+E19+F19</f>
        <v>1595315.8</v>
      </c>
      <c r="H19" s="114">
        <v>1595315.8</v>
      </c>
      <c r="I19" s="114">
        <v>1595315.8</v>
      </c>
      <c r="J19" s="114">
        <v>1595315.8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142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1</v>
      </c>
      <c r="D17" s="15">
        <v>1</v>
      </c>
      <c r="E17" s="15">
        <f>D17-C17</f>
        <v>0</v>
      </c>
      <c r="F17" s="15">
        <f>H17-D17</f>
        <v>0</v>
      </c>
      <c r="G17" s="15"/>
      <c r="H17" s="15">
        <v>1</v>
      </c>
      <c r="I17" s="30">
        <v>1</v>
      </c>
      <c r="J17" s="30">
        <v>1</v>
      </c>
      <c r="K17" s="3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50.25" customHeight="1">
      <c r="A19" s="15" t="s">
        <v>142</v>
      </c>
      <c r="B19" s="16" t="s">
        <v>26</v>
      </c>
      <c r="C19" s="15">
        <v>1868.4</v>
      </c>
      <c r="D19" s="114">
        <v>2242</v>
      </c>
      <c r="E19" s="15">
        <f>D19-C19</f>
        <v>373.59999999999991</v>
      </c>
      <c r="F19" s="15">
        <f>H19-D19</f>
        <v>-373.59999999999991</v>
      </c>
      <c r="G19" s="114">
        <f>C19+E19+F19</f>
        <v>1868.4</v>
      </c>
      <c r="H19" s="114">
        <v>1868.4</v>
      </c>
      <c r="I19" s="114">
        <v>1868.4</v>
      </c>
      <c r="J19" s="114">
        <v>1868.4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4.28515625" style="6" customWidth="1"/>
    <col min="4" max="4" width="13.7109375" style="6" customWidth="1"/>
    <col min="5" max="5" width="14.140625" style="6" customWidth="1"/>
    <col min="6" max="6" width="13" style="6" customWidth="1"/>
    <col min="7" max="7" width="14.85546875" style="6" customWidth="1"/>
    <col min="8" max="8" width="14.140625" style="6" customWidth="1"/>
    <col min="9" max="9" width="13" style="6" customWidth="1"/>
    <col min="10" max="10" width="13.710937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18</v>
      </c>
      <c r="D17" s="15">
        <v>18</v>
      </c>
      <c r="E17" s="15">
        <f>D17-C17</f>
        <v>0</v>
      </c>
      <c r="F17" s="15">
        <f>H17-D17</f>
        <v>0</v>
      </c>
      <c r="G17" s="15">
        <f>C17+E17+F17</f>
        <v>18</v>
      </c>
      <c r="H17" s="15">
        <v>18</v>
      </c>
      <c r="I17" s="15">
        <v>18</v>
      </c>
      <c r="J17" s="15">
        <v>18</v>
      </c>
      <c r="K17" s="3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105.75" customHeight="1">
      <c r="A19" s="15" t="s">
        <v>4</v>
      </c>
      <c r="B19" s="16" t="s">
        <v>26</v>
      </c>
      <c r="C19" s="15">
        <v>4351011</v>
      </c>
      <c r="D19" s="15">
        <v>5130460.2</v>
      </c>
      <c r="E19" s="15">
        <f>D19-C19</f>
        <v>779449.20000000019</v>
      </c>
      <c r="F19" s="15">
        <f>H19-D19</f>
        <v>-227691.40000000037</v>
      </c>
      <c r="G19" s="15">
        <f>C19+E19+F19</f>
        <v>4902768.8</v>
      </c>
      <c r="H19" s="15">
        <v>4902768.8</v>
      </c>
      <c r="I19" s="15">
        <v>4902768.8</v>
      </c>
      <c r="J19" s="15">
        <v>4902768.8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8"/>
  <sheetViews>
    <sheetView topLeftCell="A4" workbookViewId="0">
      <selection activeCell="J19" sqref="J19"/>
    </sheetView>
  </sheetViews>
  <sheetFormatPr defaultRowHeight="12.75"/>
  <cols>
    <col min="1" max="1" width="25" style="2" customWidth="1"/>
    <col min="2" max="2" width="8.85546875" style="2" customWidth="1"/>
    <col min="3" max="3" width="13.140625" style="2" customWidth="1"/>
    <col min="4" max="4" width="11.42578125" style="2" customWidth="1"/>
    <col min="5" max="5" width="13.140625" style="2" customWidth="1"/>
    <col min="6" max="6" width="12.7109375" style="2" customWidth="1"/>
    <col min="7" max="7" width="14.42578125" style="2" customWidth="1"/>
    <col min="8" max="9" width="12.5703125" style="2" customWidth="1"/>
    <col min="10" max="10" width="13.7109375" style="2" customWidth="1"/>
    <col min="11" max="11" width="26.710937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4"/>
      <c r="G1" s="5"/>
      <c r="H1" s="6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52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72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27.7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32.25" customHeight="1">
      <c r="A17" s="15" t="s">
        <v>24</v>
      </c>
      <c r="B17" s="15"/>
      <c r="C17" s="15">
        <v>8</v>
      </c>
      <c r="D17" s="15">
        <v>8</v>
      </c>
      <c r="E17" s="15">
        <f>D17-C17</f>
        <v>0</v>
      </c>
      <c r="F17" s="15">
        <f>H17-D17</f>
        <v>0</v>
      </c>
      <c r="G17" s="15">
        <f>C17+E17+F17</f>
        <v>8</v>
      </c>
      <c r="H17" s="15">
        <v>8</v>
      </c>
      <c r="I17" s="15">
        <v>8</v>
      </c>
      <c r="J17" s="15">
        <v>8</v>
      </c>
      <c r="K17" s="11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110"/>
      <c r="J18" s="110"/>
      <c r="K18" s="110"/>
    </row>
    <row r="19" spans="1:11" ht="99.75">
      <c r="A19" s="15" t="s">
        <v>30</v>
      </c>
      <c r="B19" s="16" t="s">
        <v>26</v>
      </c>
      <c r="C19" s="15">
        <v>80314.100000000006</v>
      </c>
      <c r="D19" s="15">
        <v>88529.4</v>
      </c>
      <c r="E19" s="15">
        <f>D19-C19</f>
        <v>8215.2999999999884</v>
      </c>
      <c r="F19" s="15">
        <f>H19-D19</f>
        <v>26101.600000000006</v>
      </c>
      <c r="G19" s="15">
        <f>C19+E19+F19</f>
        <v>114631</v>
      </c>
      <c r="H19" s="15">
        <v>114631</v>
      </c>
      <c r="I19" s="15">
        <v>114631</v>
      </c>
      <c r="J19" s="15">
        <v>114631</v>
      </c>
      <c r="K19" s="11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  <c r="I22" s="6"/>
      <c r="J22" s="6"/>
      <c r="K22" s="6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  <c r="I23" s="6"/>
      <c r="J23" s="6"/>
      <c r="K23" s="6"/>
    </row>
    <row r="24" spans="1:11" ht="14.25">
      <c r="A24" s="19"/>
      <c r="B24" s="18"/>
      <c r="C24" s="17"/>
      <c r="D24" s="17"/>
      <c r="E24" s="17"/>
      <c r="F24" s="17"/>
      <c r="G24" s="17"/>
      <c r="H24" s="17"/>
      <c r="I24" s="6"/>
      <c r="J24" s="6"/>
      <c r="K24" s="6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  <c r="I25" s="6"/>
      <c r="J25" s="6"/>
      <c r="K25" s="6"/>
    </row>
    <row r="26" spans="1:11" ht="20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7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A34" s="6"/>
      <c r="B34" s="6"/>
      <c r="C34" s="17"/>
      <c r="D34" s="17"/>
      <c r="E34" s="17"/>
      <c r="F34" s="17"/>
      <c r="G34" s="17"/>
      <c r="H34" s="17"/>
    </row>
    <row r="35" spans="1:8" ht="13.5">
      <c r="A35" s="6"/>
      <c r="B35" s="6"/>
      <c r="C35" s="6"/>
      <c r="D35" s="6"/>
      <c r="E35" s="6"/>
      <c r="F35" s="6"/>
      <c r="G35" s="6"/>
      <c r="H35" s="6"/>
    </row>
    <row r="36" spans="1:8" ht="13.5">
      <c r="A36" s="6"/>
      <c r="B36" s="6"/>
      <c r="C36" s="6"/>
      <c r="D36" s="6"/>
      <c r="E36" s="6"/>
      <c r="F36" s="6"/>
      <c r="G36" s="6"/>
      <c r="H36" s="6"/>
    </row>
    <row r="37" spans="1:8" ht="13.5">
      <c r="A37" s="6"/>
      <c r="B37" s="6"/>
      <c r="C37" s="6"/>
      <c r="D37" s="6"/>
      <c r="E37" s="6"/>
      <c r="F37" s="6"/>
      <c r="G37" s="6"/>
      <c r="H37" s="6"/>
    </row>
    <row r="38" spans="1:8" ht="13.5">
      <c r="A38" s="6"/>
      <c r="B38" s="6"/>
      <c r="C38" s="6"/>
      <c r="D38" s="6"/>
      <c r="E38" s="6"/>
      <c r="F38" s="6"/>
      <c r="G38" s="6"/>
      <c r="H38" s="6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3.140625" style="6" customWidth="1"/>
    <col min="4" max="4" width="13.5703125" style="6" customWidth="1"/>
    <col min="5" max="5" width="13.7109375" style="6" customWidth="1"/>
    <col min="6" max="6" width="12.85546875" style="6" customWidth="1"/>
    <col min="7" max="7" width="14.85546875" style="6" customWidth="1"/>
    <col min="8" max="8" width="13.85546875" style="6" customWidth="1"/>
    <col min="9" max="9" width="14.42578125" style="6" customWidth="1"/>
    <col min="10" max="10" width="14.57031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10</v>
      </c>
      <c r="D17" s="15">
        <v>10</v>
      </c>
      <c r="E17" s="15">
        <f>D17-C17</f>
        <v>0</v>
      </c>
      <c r="F17" s="15">
        <f>H17-D17</f>
        <v>0</v>
      </c>
      <c r="G17" s="15">
        <f>C17+E17+F17</f>
        <v>10</v>
      </c>
      <c r="H17" s="15">
        <v>10</v>
      </c>
      <c r="I17" s="30">
        <v>10</v>
      </c>
      <c r="J17" s="30">
        <v>10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>
        <v>0</v>
      </c>
      <c r="I18" s="30"/>
      <c r="J18" s="30"/>
      <c r="K18" s="30"/>
    </row>
    <row r="19" spans="1:11" ht="28.5">
      <c r="A19" s="15" t="s">
        <v>31</v>
      </c>
      <c r="B19" s="16" t="s">
        <v>26</v>
      </c>
      <c r="C19" s="114">
        <v>2196349.9</v>
      </c>
      <c r="D19" s="15">
        <v>2631851.9</v>
      </c>
      <c r="E19" s="15">
        <f>D19-C19</f>
        <v>435502</v>
      </c>
      <c r="F19" s="15">
        <f>H19-D19</f>
        <v>-986897.39999999991</v>
      </c>
      <c r="G19" s="15">
        <f>C19+E19+F19</f>
        <v>1644954.5</v>
      </c>
      <c r="H19" s="15">
        <v>1644954.5</v>
      </c>
      <c r="I19" s="15">
        <v>1644954.5</v>
      </c>
      <c r="J19" s="15">
        <v>1644954.5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2.85546875" style="6" customWidth="1"/>
    <col min="4" max="4" width="13.5703125" style="6" customWidth="1"/>
    <col min="5" max="5" width="14.5703125" style="6" customWidth="1"/>
    <col min="6" max="6" width="14.42578125" style="6" customWidth="1"/>
    <col min="7" max="7" width="14.85546875" style="6" customWidth="1"/>
    <col min="8" max="8" width="14.140625" style="6" customWidth="1"/>
    <col min="9" max="9" width="12.85546875" style="6" customWidth="1"/>
    <col min="10" max="10" width="12.425781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150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3</v>
      </c>
      <c r="D17" s="15">
        <v>3</v>
      </c>
      <c r="E17" s="15">
        <f>D17-C17</f>
        <v>0</v>
      </c>
      <c r="F17" s="15">
        <f>H17-D17</f>
        <v>0</v>
      </c>
      <c r="G17" s="15">
        <f>C17+E17+F17</f>
        <v>3</v>
      </c>
      <c r="H17" s="15">
        <v>3</v>
      </c>
      <c r="I17" s="30">
        <v>3</v>
      </c>
      <c r="J17" s="30">
        <v>3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71.25">
      <c r="A19" s="15" t="s">
        <v>151</v>
      </c>
      <c r="B19" s="16" t="s">
        <v>26</v>
      </c>
      <c r="C19" s="114">
        <v>646079.1</v>
      </c>
      <c r="D19" s="15">
        <v>723808.6</v>
      </c>
      <c r="E19" s="15">
        <f>D19-C19</f>
        <v>77729.5</v>
      </c>
      <c r="F19" s="15">
        <f>H19-D19</f>
        <v>-120634.79999999993</v>
      </c>
      <c r="G19" s="15">
        <f>C19+E19+F19</f>
        <v>603173.80000000005</v>
      </c>
      <c r="H19" s="15">
        <v>603173.80000000005</v>
      </c>
      <c r="I19" s="15">
        <v>603173.80000000005</v>
      </c>
      <c r="J19" s="15">
        <v>603173.80000000005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opLeftCell="A6"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50</v>
      </c>
      <c r="D17" s="15"/>
      <c r="E17" s="15">
        <f>D17-C17</f>
        <v>-50</v>
      </c>
      <c r="F17" s="15">
        <f>H17-D17</f>
        <v>0</v>
      </c>
      <c r="G17" s="15">
        <f>C17+E17+F17</f>
        <v>0</v>
      </c>
      <c r="H17" s="15"/>
      <c r="I17" s="30"/>
      <c r="J17" s="30"/>
      <c r="K17" s="30"/>
    </row>
    <row r="18" spans="1:11" ht="18.75" customHeight="1">
      <c r="A18" s="15" t="s">
        <v>25</v>
      </c>
      <c r="B18" s="15"/>
      <c r="C18" s="15">
        <v>1194</v>
      </c>
      <c r="D18" s="15"/>
      <c r="E18" s="15">
        <f>D18-C18</f>
        <v>-1194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105.75" customHeight="1">
      <c r="A19" s="15" t="s">
        <v>4</v>
      </c>
      <c r="B19" s="16" t="s">
        <v>26</v>
      </c>
      <c r="C19" s="15">
        <v>495000</v>
      </c>
      <c r="D19" s="15"/>
      <c r="E19" s="15">
        <f>D19-C19</f>
        <v>-495000</v>
      </c>
      <c r="F19" s="15">
        <f>H19-D19</f>
        <v>0</v>
      </c>
      <c r="G19" s="15">
        <f>C19+E19+F19</f>
        <v>0</v>
      </c>
      <c r="H19" s="15"/>
      <c r="I19" s="30"/>
      <c r="J19" s="30"/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G14:H14"/>
    <mergeCell ref="A14:A15"/>
    <mergeCell ref="B14:B15"/>
    <mergeCell ref="C14:C15"/>
    <mergeCell ref="D14:D15"/>
    <mergeCell ref="E14:F14"/>
  </mergeCells>
  <phoneticPr fontId="0" type="noConversion"/>
  <pageMargins left="0.25" right="0.26" top="0.4" bottom="0.3" header="0.25" footer="0.25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9" width="11.140625" style="6" customWidth="1"/>
    <col min="10" max="10" width="12.57031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145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118">
        <v>1</v>
      </c>
      <c r="J17" s="118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14">
        <v>705566.3</v>
      </c>
      <c r="D19" s="114">
        <v>846679.6</v>
      </c>
      <c r="E19" s="15">
        <f>D19-C19</f>
        <v>141113.29999999993</v>
      </c>
      <c r="F19" s="15">
        <f>H19-D19</f>
        <v>-141113.29999999993</v>
      </c>
      <c r="G19" s="15">
        <f>C19+E19+F19</f>
        <v>705566.3</v>
      </c>
      <c r="H19" s="114">
        <v>705566.3</v>
      </c>
      <c r="I19" s="114">
        <v>705566.3</v>
      </c>
      <c r="J19" s="114">
        <v>705566.3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9" width="11.85546875" style="6" customWidth="1"/>
    <col min="10" max="10" width="12.1406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152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30">
        <v>1</v>
      </c>
      <c r="J17" s="30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14">
        <v>275411</v>
      </c>
      <c r="D19" s="114">
        <v>330493.2</v>
      </c>
      <c r="E19" s="15">
        <f>D19-C19</f>
        <v>55082.200000000012</v>
      </c>
      <c r="F19" s="15">
        <f>H19-D19</f>
        <v>-55082.200000000012</v>
      </c>
      <c r="G19" s="15">
        <f>C19+E19+F19</f>
        <v>275411</v>
      </c>
      <c r="H19" s="114">
        <v>275411</v>
      </c>
      <c r="I19" s="114">
        <v>275411</v>
      </c>
      <c r="J19" s="114">
        <v>275411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9" width="12.28515625" style="6" customWidth="1"/>
    <col min="10" max="10" width="11.57031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153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156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30">
        <v>1</v>
      </c>
      <c r="J17" s="30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154</v>
      </c>
      <c r="B19" s="16" t="s">
        <v>26</v>
      </c>
      <c r="C19" s="114">
        <v>158400</v>
      </c>
      <c r="D19" s="114">
        <v>182400</v>
      </c>
      <c r="E19" s="15">
        <f>D19-C19</f>
        <v>24000</v>
      </c>
      <c r="F19" s="15">
        <f>H19-D19</f>
        <v>0</v>
      </c>
      <c r="G19" s="15">
        <f>C19+E19+F19</f>
        <v>182400</v>
      </c>
      <c r="H19" s="114">
        <v>182400</v>
      </c>
      <c r="I19" s="114">
        <v>182400</v>
      </c>
      <c r="J19" s="114">
        <v>182400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157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155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/>
      <c r="H17" s="15">
        <v>1</v>
      </c>
      <c r="I17" s="30">
        <v>1</v>
      </c>
      <c r="J17" s="30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28.5">
      <c r="A19" s="15" t="s">
        <v>157</v>
      </c>
      <c r="B19" s="16" t="s">
        <v>26</v>
      </c>
      <c r="C19" s="114">
        <v>50000</v>
      </c>
      <c r="D19" s="114">
        <v>60000</v>
      </c>
      <c r="E19" s="15">
        <f>D19-C19</f>
        <v>10000</v>
      </c>
      <c r="F19" s="15">
        <f>H19-D19</f>
        <v>0</v>
      </c>
      <c r="G19" s="114">
        <f>C19+E19+F19</f>
        <v>60000</v>
      </c>
      <c r="H19" s="114">
        <v>60000</v>
      </c>
      <c r="I19" s="114">
        <v>60000</v>
      </c>
      <c r="J19" s="114">
        <v>60000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155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148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30">
        <v>1</v>
      </c>
      <c r="J17" s="30"/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99.75">
      <c r="A19" s="119" t="s">
        <v>4</v>
      </c>
      <c r="B19" s="16" t="s">
        <v>26</v>
      </c>
      <c r="C19" s="114">
        <v>122589.6</v>
      </c>
      <c r="D19" s="114">
        <v>147107.5</v>
      </c>
      <c r="E19" s="15">
        <f>D19-C19</f>
        <v>24517.899999999994</v>
      </c>
      <c r="F19" s="15">
        <f>H19-D19</f>
        <v>0</v>
      </c>
      <c r="G19" s="15">
        <f>C19+E19+F19</f>
        <v>147107.5</v>
      </c>
      <c r="H19" s="114">
        <v>147107.5</v>
      </c>
      <c r="I19" s="114">
        <v>147107.5</v>
      </c>
      <c r="J19" s="114">
        <v>147107.5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8.4257812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115" t="s">
        <v>160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155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149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148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149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30">
        <v>1</v>
      </c>
      <c r="J17" s="30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16" t="s">
        <v>160</v>
      </c>
      <c r="B19" s="16" t="s">
        <v>26</v>
      </c>
      <c r="C19" s="114">
        <v>74287.5</v>
      </c>
      <c r="D19" s="114">
        <v>89145</v>
      </c>
      <c r="E19" s="15">
        <f>D19-C19</f>
        <v>14857.5</v>
      </c>
      <c r="F19" s="15">
        <f>H19-D19</f>
        <v>0</v>
      </c>
      <c r="G19" s="127">
        <f>C19+E19+F19</f>
        <v>89145</v>
      </c>
      <c r="H19" s="114">
        <v>89145</v>
      </c>
      <c r="I19" s="114">
        <v>89145</v>
      </c>
      <c r="J19" s="114">
        <v>89145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153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158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148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38</v>
      </c>
      <c r="D17" s="15">
        <v>36</v>
      </c>
      <c r="E17" s="15">
        <f>D17-C17</f>
        <v>-2</v>
      </c>
      <c r="F17" s="15">
        <f>H17-D17</f>
        <v>0</v>
      </c>
      <c r="G17" s="15">
        <f>C17+E17+F17</f>
        <v>36</v>
      </c>
      <c r="H17" s="15">
        <v>36</v>
      </c>
      <c r="I17" s="15">
        <v>36</v>
      </c>
      <c r="J17" s="15">
        <v>36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154</v>
      </c>
      <c r="B19" s="16" t="s">
        <v>26</v>
      </c>
      <c r="C19" s="114">
        <v>35931.5</v>
      </c>
      <c r="D19" s="114">
        <v>41366.800000000003</v>
      </c>
      <c r="E19" s="15">
        <f>D19-C19</f>
        <v>5435.3000000000029</v>
      </c>
      <c r="F19" s="15">
        <f>H19-D19</f>
        <v>6500</v>
      </c>
      <c r="G19" s="15">
        <f>C19+E19+F19</f>
        <v>47866.8</v>
      </c>
      <c r="H19" s="114">
        <v>47866.8</v>
      </c>
      <c r="I19" s="114">
        <v>47866.8</v>
      </c>
      <c r="J19" s="114">
        <v>47866.8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4"/>
  <sheetViews>
    <sheetView topLeftCell="A10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159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158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148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148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1</v>
      </c>
      <c r="D17" s="15">
        <v>1</v>
      </c>
      <c r="E17" s="15">
        <f>D17-C17</f>
        <v>0</v>
      </c>
      <c r="F17" s="15">
        <f>H17-D17</f>
        <v>0</v>
      </c>
      <c r="G17" s="15">
        <f>C17+E17+F17</f>
        <v>1</v>
      </c>
      <c r="H17" s="15">
        <v>1</v>
      </c>
      <c r="I17" s="30">
        <v>1</v>
      </c>
      <c r="J17" s="30">
        <v>1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42" customHeight="1">
      <c r="A19" s="15" t="s">
        <v>159</v>
      </c>
      <c r="B19" s="16" t="s">
        <v>26</v>
      </c>
      <c r="C19" s="114">
        <v>25890.6</v>
      </c>
      <c r="D19" s="114">
        <v>28521</v>
      </c>
      <c r="E19" s="15">
        <f>D19-C19</f>
        <v>2630.4000000000015</v>
      </c>
      <c r="F19" s="15">
        <f>H19-D19</f>
        <v>6507</v>
      </c>
      <c r="G19" s="15">
        <f>C19+E19+F19</f>
        <v>35028</v>
      </c>
      <c r="H19" s="114">
        <v>35028</v>
      </c>
      <c r="I19" s="114">
        <v>35028</v>
      </c>
      <c r="J19" s="114">
        <v>35028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X23"/>
  <sheetViews>
    <sheetView topLeftCell="A10" workbookViewId="0">
      <selection activeCell="J19" sqref="J19"/>
    </sheetView>
  </sheetViews>
  <sheetFormatPr defaultColWidth="11.42578125" defaultRowHeight="13.5"/>
  <cols>
    <col min="1" max="1" width="25.85546875" style="61" customWidth="1"/>
    <col min="2" max="2" width="7.7109375" style="61" customWidth="1"/>
    <col min="3" max="3" width="10.42578125" style="61" customWidth="1"/>
    <col min="4" max="4" width="10.28515625" style="61" customWidth="1"/>
    <col min="5" max="5" width="10.140625" style="61" customWidth="1"/>
    <col min="6" max="6" width="10.7109375" style="61" customWidth="1"/>
    <col min="7" max="7" width="10.28515625" style="61" customWidth="1"/>
    <col min="8" max="9" width="9.140625" style="61" customWidth="1"/>
    <col min="10" max="10" width="9.5703125" style="61" customWidth="1"/>
    <col min="11" max="11" width="9.42578125" style="61" customWidth="1"/>
    <col min="12" max="12" width="10.28515625" style="61" customWidth="1"/>
    <col min="13" max="13" width="6.5703125" style="60" customWidth="1"/>
    <col min="14" max="14" width="6.85546875" style="60" customWidth="1"/>
    <col min="15" max="16" width="6.7109375" style="60" customWidth="1"/>
    <col min="17" max="17" width="7.140625" style="60" customWidth="1"/>
    <col min="18" max="18" width="8.28515625" style="60" customWidth="1"/>
    <col min="19" max="19" width="7.7109375" style="60" customWidth="1"/>
    <col min="20" max="50" width="11.42578125" style="60" customWidth="1"/>
    <col min="51" max="16384" width="11.42578125" style="61"/>
  </cols>
  <sheetData>
    <row r="1" spans="1:50" ht="17.25">
      <c r="A1" s="57" t="s">
        <v>137</v>
      </c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</row>
    <row r="2" spans="1:50" ht="12" customHeight="1">
      <c r="A2" s="57" t="s">
        <v>106</v>
      </c>
      <c r="B2" s="58"/>
      <c r="C2" s="58"/>
      <c r="D2" s="58"/>
      <c r="E2" s="58"/>
      <c r="F2" s="58"/>
      <c r="G2" s="58"/>
      <c r="H2" s="58"/>
      <c r="I2" s="59"/>
      <c r="J2" s="59"/>
      <c r="K2" s="62"/>
      <c r="L2" s="59"/>
    </row>
    <row r="3" spans="1:50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50" ht="17.25" customHeight="1">
      <c r="A4" s="64" t="s">
        <v>107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50" ht="13.5" customHeight="1">
      <c r="A5" s="65" t="s">
        <v>108</v>
      </c>
      <c r="B5" s="63"/>
      <c r="C5" s="66"/>
      <c r="D5" s="63"/>
      <c r="E5" s="63"/>
      <c r="F5" s="63"/>
      <c r="G5" s="63"/>
      <c r="H5" s="63"/>
      <c r="I5" s="63"/>
      <c r="J5" s="63"/>
      <c r="K5" s="63"/>
      <c r="L5" s="63"/>
    </row>
    <row r="6" spans="1:50" ht="15.75" customHeight="1">
      <c r="A6" s="6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50" s="78" customFormat="1" ht="76.5" customHeight="1">
      <c r="A7" s="67"/>
      <c r="B7" s="68" t="s">
        <v>109</v>
      </c>
      <c r="C7" s="69" t="s">
        <v>110</v>
      </c>
      <c r="D7" s="70" t="s">
        <v>111</v>
      </c>
      <c r="E7" s="71" t="s">
        <v>112</v>
      </c>
      <c r="F7" s="72" t="s">
        <v>113</v>
      </c>
      <c r="G7" s="72" t="s">
        <v>114</v>
      </c>
      <c r="H7" s="73" t="s">
        <v>115</v>
      </c>
      <c r="I7" s="74" t="s">
        <v>116</v>
      </c>
      <c r="J7" s="75" t="s">
        <v>117</v>
      </c>
      <c r="K7" s="76" t="s">
        <v>118</v>
      </c>
      <c r="L7" s="76" t="s">
        <v>119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</row>
    <row r="8" spans="1:50" ht="15" customHeight="1">
      <c r="A8" s="79">
        <v>1</v>
      </c>
      <c r="B8" s="80">
        <v>2</v>
      </c>
      <c r="C8" s="80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2">
        <v>12</v>
      </c>
    </row>
    <row r="9" spans="1:50" ht="60.75" customHeight="1">
      <c r="A9" s="83" t="s">
        <v>120</v>
      </c>
      <c r="B9" s="75"/>
      <c r="C9" s="84"/>
      <c r="D9" s="84"/>
      <c r="E9" s="84"/>
      <c r="F9" s="84"/>
      <c r="G9" s="84"/>
      <c r="H9" s="85"/>
      <c r="I9" s="84"/>
      <c r="J9" s="84"/>
      <c r="K9" s="84"/>
      <c r="L9" s="84"/>
    </row>
    <row r="10" spans="1:50" ht="20.25" customHeight="1">
      <c r="A10" s="86" t="s">
        <v>134</v>
      </c>
      <c r="B10" s="87">
        <v>38</v>
      </c>
      <c r="C10" s="87">
        <v>97</v>
      </c>
      <c r="D10" s="87">
        <v>17</v>
      </c>
      <c r="E10" s="87">
        <v>41</v>
      </c>
      <c r="F10" s="88">
        <f>C10+D10-E10</f>
        <v>73</v>
      </c>
      <c r="G10" s="89">
        <v>1</v>
      </c>
      <c r="H10" s="90">
        <f>G10/F10*100</f>
        <v>1.3698630136986301</v>
      </c>
      <c r="I10" s="89"/>
      <c r="J10" s="91">
        <v>71</v>
      </c>
      <c r="K10" s="92">
        <f>C10+(D10/3+I10/3)-E10/2-G10*0.6</f>
        <v>81.566666666666677</v>
      </c>
      <c r="L10" s="91">
        <f>(C10*8.5+J10*3.5)/12</f>
        <v>89.416666666666671</v>
      </c>
      <c r="M10" s="93"/>
      <c r="N10" s="93"/>
      <c r="O10" s="93"/>
    </row>
    <row r="11" spans="1:50" ht="30.75" customHeight="1">
      <c r="A11" s="86" t="s">
        <v>138</v>
      </c>
      <c r="B11" s="87">
        <v>36</v>
      </c>
      <c r="C11" s="94">
        <f>J10</f>
        <v>71</v>
      </c>
      <c r="D11" s="95">
        <v>40</v>
      </c>
      <c r="E11" s="87">
        <v>42</v>
      </c>
      <c r="F11" s="88">
        <f>C11+D11-E11</f>
        <v>69</v>
      </c>
      <c r="G11" s="89"/>
      <c r="H11" s="90">
        <f>G11/F11*100</f>
        <v>0</v>
      </c>
      <c r="I11" s="89"/>
      <c r="J11" s="91">
        <f>F11-G11+I11</f>
        <v>69</v>
      </c>
      <c r="K11" s="92">
        <f>C11+(D11/3+I11/3)-E11/2-G11*0.6</f>
        <v>63.333333333333329</v>
      </c>
      <c r="L11" s="91">
        <f>(C11*8.5+J11*3.5)/12</f>
        <v>70.416666666666671</v>
      </c>
      <c r="M11" s="93"/>
      <c r="N11" s="93"/>
      <c r="O11" s="93"/>
    </row>
    <row r="12" spans="1:50" ht="20.25" customHeight="1">
      <c r="A12" s="96" t="s">
        <v>140</v>
      </c>
      <c r="B12" s="97">
        <v>36</v>
      </c>
      <c r="C12" s="98">
        <v>69</v>
      </c>
      <c r="D12" s="99">
        <v>40</v>
      </c>
      <c r="E12" s="98">
        <v>42</v>
      </c>
      <c r="F12" s="88">
        <f>C12+D12-E12</f>
        <v>67</v>
      </c>
      <c r="G12" s="89"/>
      <c r="H12" s="90"/>
      <c r="I12" s="89"/>
      <c r="J12" s="91">
        <f>F12-G12+I12</f>
        <v>67</v>
      </c>
      <c r="K12" s="92">
        <f>C12+(D12/3+I12/3)-E12/2-G12*0.6</f>
        <v>61.333333333333329</v>
      </c>
      <c r="L12" s="91">
        <f>(C12*8.5+J12*3.5)/12</f>
        <v>68.416666666666671</v>
      </c>
      <c r="M12" s="93"/>
      <c r="N12" s="93"/>
      <c r="O12" s="93"/>
    </row>
    <row r="13" spans="1:50" ht="20.25" customHeight="1">
      <c r="A13" s="96" t="s">
        <v>139</v>
      </c>
      <c r="B13" s="97"/>
      <c r="C13" s="98">
        <f>J11</f>
        <v>69</v>
      </c>
      <c r="D13" s="95">
        <v>40</v>
      </c>
      <c r="E13" s="98">
        <v>42</v>
      </c>
      <c r="F13" s="88">
        <f>C13+D13-E13</f>
        <v>67</v>
      </c>
      <c r="G13" s="89"/>
      <c r="H13" s="90">
        <f>G13/F13*100</f>
        <v>0</v>
      </c>
      <c r="I13" s="89"/>
      <c r="J13" s="91">
        <f>F13-G13+I13</f>
        <v>67</v>
      </c>
      <c r="K13" s="92">
        <f>C13+(D13/3+I13/3)-E13/2-G13*0.6</f>
        <v>61.333333333333329</v>
      </c>
      <c r="L13" s="91">
        <f>(C13*8.5+J13*3.5)/12</f>
        <v>68.416666666666671</v>
      </c>
      <c r="M13" s="93"/>
      <c r="N13" s="93"/>
      <c r="O13" s="93"/>
    </row>
    <row r="14" spans="1:50" ht="45.75" customHeight="1">
      <c r="A14" s="100" t="s">
        <v>121</v>
      </c>
      <c r="B14" s="101"/>
      <c r="C14" s="101"/>
      <c r="D14" s="101"/>
      <c r="E14" s="101"/>
      <c r="F14" s="101"/>
      <c r="G14" s="102"/>
      <c r="H14" s="103"/>
      <c r="I14" s="101"/>
      <c r="J14" s="102"/>
      <c r="K14" s="102"/>
      <c r="L14" s="104"/>
    </row>
    <row r="15" spans="1:50" ht="20.25" customHeight="1">
      <c r="A15" s="86" t="s">
        <v>134</v>
      </c>
      <c r="B15" s="87">
        <v>38</v>
      </c>
      <c r="C15" s="87">
        <v>84</v>
      </c>
      <c r="D15" s="87">
        <v>27</v>
      </c>
      <c r="E15" s="87">
        <v>16</v>
      </c>
      <c r="F15" s="88">
        <f>C15+D15-E15</f>
        <v>95</v>
      </c>
      <c r="G15" s="89">
        <v>3</v>
      </c>
      <c r="H15" s="105">
        <f>G15/F15*100</f>
        <v>3.1578947368421053</v>
      </c>
      <c r="I15" s="89"/>
      <c r="J15" s="91">
        <v>92</v>
      </c>
      <c r="K15" s="92">
        <f>C15+(D15/3+I15/3)-E15/2-G15*0.6</f>
        <v>83.2</v>
      </c>
      <c r="L15" s="91">
        <f>(C15*8.5+J15*3.5)/12</f>
        <v>86.333333333333329</v>
      </c>
      <c r="M15" s="93"/>
      <c r="N15" s="93"/>
      <c r="O15" s="93"/>
    </row>
    <row r="16" spans="1:50" ht="29.25" customHeight="1">
      <c r="A16" s="86" t="s">
        <v>133</v>
      </c>
      <c r="B16" s="87">
        <v>36</v>
      </c>
      <c r="C16" s="94">
        <f>J15</f>
        <v>92</v>
      </c>
      <c r="D16" s="106">
        <v>30</v>
      </c>
      <c r="E16" s="87">
        <v>19</v>
      </c>
      <c r="F16" s="88">
        <f>C16+D16-E16</f>
        <v>103</v>
      </c>
      <c r="G16" s="89"/>
      <c r="H16" s="105">
        <f>G16/F16*100</f>
        <v>0</v>
      </c>
      <c r="I16" s="89"/>
      <c r="J16" s="91">
        <f>F16-G16+I16</f>
        <v>103</v>
      </c>
      <c r="K16" s="92">
        <f>C16+(D16/3+I16/3)-E16/2-G16*0.6</f>
        <v>92.5</v>
      </c>
      <c r="L16" s="91">
        <f>(C16*8.5+J16*3.5)/12</f>
        <v>95.208333333333329</v>
      </c>
      <c r="M16" s="93"/>
      <c r="N16" s="93"/>
      <c r="O16" s="93"/>
    </row>
    <row r="17" spans="1:15" ht="20.25" customHeight="1">
      <c r="A17" s="96" t="s">
        <v>132</v>
      </c>
      <c r="B17" s="97"/>
      <c r="C17" s="98"/>
      <c r="D17" s="99">
        <v>30</v>
      </c>
      <c r="E17" s="98">
        <v>19</v>
      </c>
      <c r="F17" s="88">
        <f>C17+D17-E17</f>
        <v>11</v>
      </c>
      <c r="G17" s="89"/>
      <c r="H17" s="105"/>
      <c r="I17" s="89"/>
      <c r="J17" s="91">
        <f>F17-G17+I17</f>
        <v>11</v>
      </c>
      <c r="K17" s="92">
        <f>C17+(D17/3+I17/3)-E17/2-G17*0.6</f>
        <v>0.5</v>
      </c>
      <c r="L17" s="91">
        <f>(C17*8.5+J17*3.5)/12</f>
        <v>3.2083333333333335</v>
      </c>
      <c r="M17" s="93"/>
      <c r="N17" s="93"/>
      <c r="O17" s="93"/>
    </row>
    <row r="18" spans="1:15" ht="20.25" customHeight="1">
      <c r="A18" s="96" t="s">
        <v>139</v>
      </c>
      <c r="B18" s="97"/>
      <c r="C18" s="98">
        <f>J16</f>
        <v>103</v>
      </c>
      <c r="D18" s="106">
        <v>30</v>
      </c>
      <c r="E18" s="98">
        <v>19</v>
      </c>
      <c r="F18" s="88">
        <f>C18+D18-E18</f>
        <v>114</v>
      </c>
      <c r="G18" s="89"/>
      <c r="H18" s="105">
        <f>G18/F18*100</f>
        <v>0</v>
      </c>
      <c r="I18" s="89"/>
      <c r="J18" s="91">
        <f>F18-G18+I18</f>
        <v>114</v>
      </c>
      <c r="K18" s="92">
        <f>C18+(D18/3+I18/3)-E18/2-G18*0.6</f>
        <v>103.5</v>
      </c>
      <c r="L18" s="91">
        <f>(C18*8.5+J18*3.5)/12</f>
        <v>106.20833333333333</v>
      </c>
      <c r="M18" s="93"/>
      <c r="N18" s="93"/>
      <c r="O18" s="93"/>
    </row>
    <row r="19" spans="1:15" ht="27" customHeight="1">
      <c r="A19" s="107" t="s">
        <v>122</v>
      </c>
      <c r="B19" s="101"/>
      <c r="C19" s="101"/>
      <c r="D19" s="101"/>
      <c r="E19" s="101"/>
      <c r="F19" s="108"/>
      <c r="G19" s="102"/>
      <c r="H19" s="103"/>
      <c r="I19" s="101"/>
      <c r="J19" s="102"/>
      <c r="K19" s="102"/>
      <c r="L19" s="104"/>
    </row>
    <row r="20" spans="1:15" ht="20.25" customHeight="1">
      <c r="A20" s="86" t="s">
        <v>134</v>
      </c>
      <c r="B20" s="87">
        <v>2</v>
      </c>
      <c r="C20" s="87">
        <v>42</v>
      </c>
      <c r="D20" s="87">
        <v>10</v>
      </c>
      <c r="E20" s="87">
        <v>23</v>
      </c>
      <c r="F20" s="88">
        <f>C20+D20-E20</f>
        <v>29</v>
      </c>
      <c r="G20" s="89">
        <v>3</v>
      </c>
      <c r="H20" s="90">
        <f>G20/F20*100</f>
        <v>10.344827586206897</v>
      </c>
      <c r="I20" s="89"/>
      <c r="J20" s="91">
        <f>F20-G20+I20</f>
        <v>26</v>
      </c>
      <c r="K20" s="92">
        <f>C20+(D20/3+I20/3)-E20/2-G20*0.6</f>
        <v>32.033333333333339</v>
      </c>
      <c r="L20" s="91">
        <f>(C20*8.5+J20*3.5)/12</f>
        <v>37.333333333333336</v>
      </c>
      <c r="M20" s="93"/>
      <c r="N20" s="93"/>
      <c r="O20" s="93"/>
    </row>
    <row r="21" spans="1:15" ht="26.25" customHeight="1">
      <c r="A21" s="86" t="s">
        <v>138</v>
      </c>
      <c r="B21" s="87">
        <v>2</v>
      </c>
      <c r="C21" s="94">
        <f>J20</f>
        <v>26</v>
      </c>
      <c r="D21" s="95">
        <v>17</v>
      </c>
      <c r="E21" s="87">
        <v>15</v>
      </c>
      <c r="F21" s="88">
        <f>C21+D21-E21</f>
        <v>28</v>
      </c>
      <c r="G21" s="89"/>
      <c r="H21" s="90">
        <f>G21/F21*100</f>
        <v>0</v>
      </c>
      <c r="I21" s="89"/>
      <c r="J21" s="91">
        <f>F21-G21+I21</f>
        <v>28</v>
      </c>
      <c r="K21" s="92">
        <f>C21+(D21/3+I21/3)-E21/2-G21*0.6</f>
        <v>24.166666666666668</v>
      </c>
      <c r="L21" s="91">
        <f>(C21*8.5+J21*3.5)/12</f>
        <v>26.583333333333332</v>
      </c>
      <c r="M21" s="93"/>
      <c r="N21" s="93"/>
      <c r="O21" s="93"/>
    </row>
    <row r="22" spans="1:15" ht="20.25" customHeight="1">
      <c r="A22" s="96" t="s">
        <v>140</v>
      </c>
      <c r="B22" s="97"/>
      <c r="C22" s="98"/>
      <c r="D22" s="99">
        <v>17</v>
      </c>
      <c r="E22" s="129">
        <v>15</v>
      </c>
      <c r="F22" s="88">
        <f>C22+D22-E22</f>
        <v>2</v>
      </c>
      <c r="G22" s="89"/>
      <c r="H22" s="90">
        <f>G22/F22*100</f>
        <v>0</v>
      </c>
      <c r="I22" s="89"/>
      <c r="J22" s="91">
        <f>F22-G22+I22</f>
        <v>2</v>
      </c>
      <c r="K22" s="92">
        <f>C22+(D22/3+I22/3)-E22/2-G22*0.6</f>
        <v>-1.833333333333333</v>
      </c>
      <c r="L22" s="91">
        <f>(C22*8.5+J22*3.5)/12</f>
        <v>0.58333333333333337</v>
      </c>
      <c r="M22" s="93"/>
      <c r="N22" s="93"/>
      <c r="O22" s="93"/>
    </row>
    <row r="23" spans="1:15" ht="20.25" customHeight="1">
      <c r="A23" s="96" t="s">
        <v>139</v>
      </c>
      <c r="B23" s="97"/>
      <c r="C23" s="98">
        <f>J21</f>
        <v>28</v>
      </c>
      <c r="D23" s="95">
        <v>17</v>
      </c>
      <c r="E23" s="98">
        <v>15</v>
      </c>
      <c r="F23" s="88">
        <f>C23+D23-E23</f>
        <v>30</v>
      </c>
      <c r="G23" s="89"/>
      <c r="H23" s="90">
        <f>G23/F23*100</f>
        <v>0</v>
      </c>
      <c r="I23" s="89"/>
      <c r="J23" s="91">
        <f>F23-G23+I23</f>
        <v>30</v>
      </c>
      <c r="K23" s="92">
        <f>C23+(D23/3+I23/3)-E23/2-G23*0.6</f>
        <v>26.166666666666664</v>
      </c>
      <c r="L23" s="91">
        <f>(C23*8.5+J23*3.5)/12</f>
        <v>28.583333333333332</v>
      </c>
      <c r="M23" s="93"/>
      <c r="N23" s="93"/>
      <c r="O23" s="93"/>
    </row>
  </sheetData>
  <phoneticPr fontId="10" type="noConversion"/>
  <pageMargins left="0.39370078740157483" right="0.24" top="0.62992125984251968" bottom="0.39370078740157483" header="0.27559055118110237" footer="0.23622047244094491"/>
  <pageSetup orientation="landscape" horizontalDpi="240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workbookViewId="0">
      <selection activeCell="J19" sqref="J19"/>
    </sheetView>
  </sheetViews>
  <sheetFormatPr defaultRowHeight="12.75"/>
  <cols>
    <col min="1" max="1" width="23.28515625" style="2" customWidth="1"/>
    <col min="2" max="2" width="9.140625" style="2"/>
    <col min="3" max="3" width="11.28515625" style="2" customWidth="1"/>
    <col min="4" max="4" width="12.7109375" style="2" customWidth="1"/>
    <col min="5" max="5" width="11" style="2" customWidth="1"/>
    <col min="6" max="6" width="10.140625" style="2" customWidth="1"/>
    <col min="7" max="7" width="14.28515625" style="2" customWidth="1"/>
    <col min="8" max="8" width="11" style="2" customWidth="1"/>
    <col min="9" max="9" width="11.85546875" style="2" customWidth="1"/>
    <col min="10" max="10" width="13.7109375" style="2" customWidth="1"/>
    <col min="11" max="11" width="23.710937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9"/>
      <c r="G1" s="6"/>
      <c r="H1" s="6"/>
    </row>
    <row r="2" spans="1:11" ht="15" thickBot="1">
      <c r="A2" s="4"/>
      <c r="B2" s="4"/>
      <c r="C2" s="7" t="s">
        <v>33</v>
      </c>
      <c r="D2" s="4"/>
      <c r="E2" s="4"/>
      <c r="F2" s="4"/>
      <c r="G2" s="4"/>
      <c r="H2" s="6"/>
    </row>
    <row r="3" spans="1:11" ht="14.25">
      <c r="A3" s="4"/>
      <c r="B3" s="4"/>
      <c r="C3" s="4"/>
      <c r="D3" s="8"/>
      <c r="E3" s="4"/>
      <c r="F3" s="4"/>
      <c r="G3" s="4"/>
      <c r="H3" s="6"/>
    </row>
    <row r="4" spans="1:11" ht="14.25">
      <c r="A4" s="9" t="s">
        <v>34</v>
      </c>
      <c r="B4" s="9"/>
      <c r="C4" s="9"/>
      <c r="D4" s="9"/>
      <c r="E4" s="9"/>
      <c r="F4" s="9"/>
      <c r="G4" s="9"/>
      <c r="H4" s="6"/>
    </row>
    <row r="5" spans="1:11" ht="14.25">
      <c r="A5" s="9"/>
      <c r="B5" s="9"/>
      <c r="C5" s="9"/>
      <c r="D5" s="9"/>
      <c r="E5" s="9"/>
      <c r="F5" s="9"/>
      <c r="G5" s="9"/>
      <c r="H5" s="6"/>
    </row>
    <row r="6" spans="1:11" ht="14.25">
      <c r="A6" s="10" t="s">
        <v>35</v>
      </c>
      <c r="B6" s="11"/>
      <c r="C6" s="12"/>
      <c r="D6" s="11" t="s">
        <v>146</v>
      </c>
      <c r="E6" s="12"/>
      <c r="F6" s="12"/>
      <c r="G6" s="12"/>
      <c r="H6" s="6"/>
    </row>
    <row r="7" spans="1:11" ht="14.25">
      <c r="A7" s="10" t="s">
        <v>6</v>
      </c>
      <c r="B7" s="10"/>
      <c r="C7" s="10"/>
      <c r="D7" s="10" t="s">
        <v>143</v>
      </c>
      <c r="E7" s="10"/>
      <c r="F7" s="10"/>
      <c r="G7" s="10"/>
      <c r="H7" s="6"/>
    </row>
    <row r="8" spans="1:11" ht="14.25">
      <c r="A8" s="10" t="s">
        <v>7</v>
      </c>
      <c r="B8" s="112" t="s">
        <v>158</v>
      </c>
      <c r="C8" s="10"/>
      <c r="D8" s="10"/>
      <c r="E8" s="10"/>
      <c r="F8" s="10"/>
      <c r="G8" s="10"/>
      <c r="H8" s="6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6"/>
    </row>
    <row r="10" spans="1:11" ht="14.25">
      <c r="A10" s="10" t="s">
        <v>9</v>
      </c>
      <c r="B10" s="112" t="s">
        <v>148</v>
      </c>
      <c r="C10" s="10"/>
      <c r="D10" s="10"/>
      <c r="E10" s="10"/>
      <c r="F10" s="10"/>
      <c r="G10" s="10"/>
      <c r="H10" s="6"/>
    </row>
    <row r="11" spans="1:11" ht="14.25">
      <c r="A11" s="10" t="s">
        <v>10</v>
      </c>
      <c r="B11" s="112" t="s">
        <v>148</v>
      </c>
      <c r="C11" s="10"/>
      <c r="D11" s="10"/>
      <c r="E11" s="10"/>
      <c r="F11" s="10"/>
      <c r="G11" s="10"/>
      <c r="H11" s="6"/>
    </row>
    <row r="12" spans="1:11" ht="14.25">
      <c r="A12" s="8"/>
      <c r="B12" s="8"/>
      <c r="C12" s="8"/>
      <c r="D12" s="8"/>
      <c r="E12" s="8"/>
      <c r="F12" s="8"/>
      <c r="G12" s="8"/>
      <c r="H12" s="6"/>
    </row>
    <row r="13" spans="1:11" ht="67.5" customHeight="1">
      <c r="A13" s="135" t="s">
        <v>11</v>
      </c>
      <c r="B13" s="135" t="s">
        <v>12</v>
      </c>
      <c r="C13" s="135" t="s">
        <v>134</v>
      </c>
      <c r="D13" s="135" t="s">
        <v>166</v>
      </c>
      <c r="E13" s="139" t="s">
        <v>13</v>
      </c>
      <c r="F13" s="140"/>
      <c r="G13" s="139" t="s">
        <v>135</v>
      </c>
      <c r="H13" s="140"/>
      <c r="I13" s="135" t="s">
        <v>131</v>
      </c>
      <c r="J13" s="135" t="s">
        <v>136</v>
      </c>
      <c r="K13" s="135" t="s">
        <v>141</v>
      </c>
    </row>
    <row r="14" spans="1:11" ht="75.75" customHeight="1">
      <c r="A14" s="136"/>
      <c r="B14" s="136"/>
      <c r="C14" s="136"/>
      <c r="D14" s="136"/>
      <c r="E14" s="14" t="s">
        <v>167</v>
      </c>
      <c r="F14" s="14" t="s">
        <v>130</v>
      </c>
      <c r="G14" s="15" t="s">
        <v>14</v>
      </c>
      <c r="H14" s="15" t="s">
        <v>15</v>
      </c>
      <c r="I14" s="136"/>
      <c r="J14" s="136"/>
      <c r="K14" s="136"/>
    </row>
    <row r="15" spans="1:11" ht="30" customHeight="1">
      <c r="A15" s="15" t="s">
        <v>16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161</v>
      </c>
      <c r="G15" s="15" t="s">
        <v>22</v>
      </c>
      <c r="H15" s="15" t="s">
        <v>23</v>
      </c>
      <c r="I15" s="15" t="s">
        <v>124</v>
      </c>
      <c r="J15" s="15" t="s">
        <v>125</v>
      </c>
      <c r="K15" s="15" t="s">
        <v>126</v>
      </c>
    </row>
    <row r="16" spans="1:11" ht="45" customHeight="1">
      <c r="A16" s="22" t="s">
        <v>36</v>
      </c>
      <c r="B16" s="23" t="s">
        <v>37</v>
      </c>
      <c r="C16" s="15">
        <v>82</v>
      </c>
      <c r="D16" s="15">
        <v>102</v>
      </c>
      <c r="E16" s="15">
        <f>D16-C16</f>
        <v>20</v>
      </c>
      <c r="F16" s="15">
        <f>H16-D16</f>
        <v>0</v>
      </c>
      <c r="G16" s="15">
        <f>C16+E16+F16</f>
        <v>102</v>
      </c>
      <c r="H16" s="15">
        <v>102</v>
      </c>
      <c r="I16" s="15">
        <v>102</v>
      </c>
      <c r="J16" s="15">
        <v>102</v>
      </c>
      <c r="K16" s="110"/>
    </row>
    <row r="17" spans="1:11" ht="32.25" customHeight="1">
      <c r="A17" s="22" t="s">
        <v>38</v>
      </c>
      <c r="B17" s="23" t="s">
        <v>39</v>
      </c>
      <c r="C17" s="114">
        <f>C18/C16/12</f>
        <v>26.311585365853659</v>
      </c>
      <c r="D17" s="114">
        <f>D18/D16/12</f>
        <v>23.301470588235293</v>
      </c>
      <c r="E17" s="114">
        <f>D17-C17</f>
        <v>-3.0101147776183659</v>
      </c>
      <c r="F17" s="114">
        <f>H17-D17</f>
        <v>5.3161764705882391</v>
      </c>
      <c r="G17" s="114">
        <f>C17+E17+F17</f>
        <v>28.617647058823533</v>
      </c>
      <c r="H17" s="114">
        <f>H18/H16/12</f>
        <v>28.617647058823533</v>
      </c>
      <c r="I17" s="114">
        <f>I18/I16/12</f>
        <v>28.617647058823533</v>
      </c>
      <c r="J17" s="114">
        <f>J18/J16/12</f>
        <v>28.617647058823533</v>
      </c>
      <c r="K17" s="110"/>
    </row>
    <row r="18" spans="1:11" ht="33" customHeight="1">
      <c r="A18" s="22" t="s">
        <v>40</v>
      </c>
      <c r="B18" s="23" t="s">
        <v>41</v>
      </c>
      <c r="C18" s="15">
        <v>25890.6</v>
      </c>
      <c r="D18" s="15">
        <v>28521</v>
      </c>
      <c r="E18" s="15">
        <f>D18-C18</f>
        <v>2630.4000000000015</v>
      </c>
      <c r="F18" s="15">
        <f>H18-D18</f>
        <v>6507</v>
      </c>
      <c r="G18" s="15">
        <f>C18+E18+F18</f>
        <v>35028</v>
      </c>
      <c r="H18" s="15">
        <v>35028</v>
      </c>
      <c r="I18" s="15">
        <v>35028</v>
      </c>
      <c r="J18" s="15">
        <v>35028</v>
      </c>
      <c r="K18" s="110"/>
    </row>
    <row r="19" spans="1:11" ht="14.25">
      <c r="A19" s="24"/>
      <c r="B19" s="25"/>
      <c r="C19" s="26"/>
      <c r="D19" s="26"/>
      <c r="E19" s="26"/>
      <c r="F19" s="26"/>
      <c r="G19" s="26"/>
      <c r="H19" s="6"/>
    </row>
    <row r="20" spans="1:11" ht="14.25">
      <c r="A20" s="19" t="s">
        <v>27</v>
      </c>
      <c r="B20" s="18"/>
      <c r="C20" s="17"/>
      <c r="D20" s="17"/>
      <c r="E20" s="17"/>
      <c r="F20" s="17"/>
      <c r="G20" s="17"/>
      <c r="H20" s="17"/>
      <c r="I20" s="6"/>
      <c r="J20" s="6"/>
      <c r="K20" s="6"/>
    </row>
    <row r="21" spans="1:11" ht="14.25">
      <c r="A21" s="19" t="s">
        <v>28</v>
      </c>
      <c r="B21" s="18"/>
      <c r="C21" s="17"/>
      <c r="D21" s="17"/>
      <c r="E21" s="17"/>
      <c r="F21" s="17"/>
      <c r="G21" s="17"/>
      <c r="H21" s="17"/>
      <c r="I21" s="6"/>
      <c r="J21" s="6"/>
      <c r="K21" s="6"/>
    </row>
    <row r="22" spans="1:11" ht="14.25">
      <c r="A22" s="19"/>
      <c r="B22" s="18"/>
      <c r="C22" s="17"/>
      <c r="D22" s="17"/>
      <c r="E22" s="17"/>
      <c r="F22" s="17"/>
      <c r="G22" s="17"/>
      <c r="H22" s="17"/>
      <c r="I22" s="6"/>
      <c r="J22" s="6"/>
      <c r="K22" s="6"/>
    </row>
    <row r="23" spans="1:11" ht="14.25">
      <c r="A23" s="19" t="s">
        <v>128</v>
      </c>
      <c r="B23" s="18"/>
      <c r="C23" s="17"/>
      <c r="D23" s="17"/>
      <c r="E23" s="17"/>
      <c r="F23" s="17"/>
      <c r="G23" s="17"/>
      <c r="H23" s="17"/>
      <c r="I23" s="6"/>
      <c r="J23" s="6"/>
      <c r="K23" s="6"/>
    </row>
    <row r="24" spans="1:11" ht="12.75" customHeight="1">
      <c r="A24" s="137" t="s">
        <v>129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ht="35.2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1" ht="14.25">
      <c r="A26" s="17"/>
      <c r="B26" s="18"/>
      <c r="C26" s="17"/>
      <c r="D26" s="17"/>
      <c r="E26" s="17"/>
      <c r="F26" s="17"/>
      <c r="G26" s="17"/>
      <c r="H26" s="6"/>
    </row>
    <row r="27" spans="1:11" ht="14.25">
      <c r="A27" s="17"/>
      <c r="B27" s="18"/>
      <c r="C27" s="19"/>
      <c r="D27" s="19"/>
      <c r="E27" s="19"/>
      <c r="F27" s="19"/>
      <c r="G27" s="19"/>
      <c r="H27" s="6"/>
    </row>
    <row r="28" spans="1:11" ht="14.25">
      <c r="A28" s="17"/>
      <c r="B28" s="8" t="s">
        <v>105</v>
      </c>
      <c r="C28" s="17"/>
      <c r="D28" s="17"/>
      <c r="E28" s="17"/>
      <c r="F28" s="17"/>
      <c r="G28" s="17"/>
      <c r="H28" s="6"/>
    </row>
    <row r="29" spans="1:11" ht="14.25">
      <c r="A29" s="17"/>
      <c r="B29" s="17" t="s">
        <v>0</v>
      </c>
      <c r="C29" s="17" t="s">
        <v>1</v>
      </c>
      <c r="D29" s="17"/>
      <c r="E29" s="20" t="s">
        <v>29</v>
      </c>
      <c r="F29" s="17"/>
      <c r="G29" s="17"/>
      <c r="H29" s="6"/>
    </row>
  </sheetData>
  <mergeCells count="10">
    <mergeCell ref="I13:I14"/>
    <mergeCell ref="J13:J14"/>
    <mergeCell ref="K13:K14"/>
    <mergeCell ref="A24:K25"/>
    <mergeCell ref="E13:F13"/>
    <mergeCell ref="G13:H13"/>
    <mergeCell ref="A13:A14"/>
    <mergeCell ref="B13:B14"/>
    <mergeCell ref="C13:C14"/>
    <mergeCell ref="D13:D14"/>
  </mergeCells>
  <phoneticPr fontId="0" type="noConversion"/>
  <pageMargins left="0.25" right="0.26" top="0.4" bottom="0.3" header="0.25" footer="0.2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opLeftCell="A4" workbookViewId="0">
      <selection activeCell="J19" sqref="J19"/>
    </sheetView>
  </sheetViews>
  <sheetFormatPr defaultRowHeight="12.75"/>
  <cols>
    <col min="1" max="1" width="25" style="2" customWidth="1"/>
    <col min="2" max="2" width="8.85546875" style="2" customWidth="1"/>
    <col min="3" max="3" width="11.28515625" style="2" customWidth="1"/>
    <col min="4" max="4" width="10.5703125" style="2" customWidth="1"/>
    <col min="5" max="5" width="11.28515625" style="2" customWidth="1"/>
    <col min="6" max="6" width="10.5703125" style="2" customWidth="1"/>
    <col min="7" max="7" width="14.42578125" style="2" customWidth="1"/>
    <col min="8" max="8" width="10.7109375" style="2" customWidth="1"/>
    <col min="9" max="10" width="9.140625" style="2"/>
    <col min="11" max="11" width="26.710937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4"/>
      <c r="G1" s="5"/>
      <c r="H1" s="6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52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72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27.7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32.25" customHeight="1">
      <c r="A17" s="15" t="s">
        <v>24</v>
      </c>
      <c r="B17" s="15"/>
      <c r="C17" s="15">
        <v>11</v>
      </c>
      <c r="D17" s="15"/>
      <c r="E17" s="15">
        <f>D17-C17</f>
        <v>-11</v>
      </c>
      <c r="F17" s="15">
        <f>H17-D17</f>
        <v>0</v>
      </c>
      <c r="G17" s="15">
        <f>C17+E17+F17</f>
        <v>0</v>
      </c>
      <c r="H17" s="15"/>
      <c r="I17" s="110"/>
      <c r="J17" s="110"/>
      <c r="K17" s="110"/>
    </row>
    <row r="18" spans="1:11" ht="18.75" customHeight="1">
      <c r="A18" s="15" t="s">
        <v>25</v>
      </c>
      <c r="B18" s="15"/>
      <c r="C18" s="15">
        <v>62</v>
      </c>
      <c r="D18" s="15"/>
      <c r="E18" s="15">
        <f>D18-C18</f>
        <v>-62</v>
      </c>
      <c r="F18" s="15">
        <f>H18-D18</f>
        <v>0</v>
      </c>
      <c r="G18" s="15">
        <f>C18+E18+F18</f>
        <v>0</v>
      </c>
      <c r="H18" s="15"/>
      <c r="I18" s="110"/>
      <c r="J18" s="110"/>
      <c r="K18" s="110"/>
    </row>
    <row r="19" spans="1:11" ht="99.75">
      <c r="A19" s="15" t="s">
        <v>30</v>
      </c>
      <c r="B19" s="16" t="s">
        <v>26</v>
      </c>
      <c r="C19" s="15">
        <v>35000</v>
      </c>
      <c r="D19" s="15"/>
      <c r="E19" s="15">
        <f>D19-C19</f>
        <v>-35000</v>
      </c>
      <c r="F19" s="15">
        <f>H19-D19</f>
        <v>0</v>
      </c>
      <c r="G19" s="15">
        <f>C19+E19+F19</f>
        <v>0</v>
      </c>
      <c r="H19" s="15"/>
      <c r="I19" s="110"/>
      <c r="J19" s="110"/>
      <c r="K19" s="11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  <c r="I22" s="6"/>
      <c r="J22" s="6"/>
      <c r="K22" s="6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  <c r="I23" s="6"/>
      <c r="J23" s="6"/>
      <c r="K23" s="6"/>
    </row>
    <row r="24" spans="1:11" ht="14.25">
      <c r="A24" s="19"/>
      <c r="B24" s="18"/>
      <c r="C24" s="17"/>
      <c r="D24" s="17"/>
      <c r="E24" s="17"/>
      <c r="F24" s="17"/>
      <c r="G24" s="17"/>
      <c r="H24" s="17"/>
      <c r="I24" s="6"/>
      <c r="J24" s="6"/>
      <c r="K24" s="6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  <c r="I25" s="6"/>
      <c r="J25" s="6"/>
      <c r="K25" s="6"/>
    </row>
    <row r="26" spans="1:11" ht="20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7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A34" s="6"/>
      <c r="B34" s="6"/>
      <c r="C34" s="17"/>
      <c r="D34" s="17"/>
      <c r="E34" s="17"/>
      <c r="F34" s="17"/>
      <c r="G34" s="17"/>
      <c r="H34" s="17"/>
    </row>
    <row r="35" spans="1:8" ht="13.5">
      <c r="A35" s="6"/>
      <c r="B35" s="6"/>
      <c r="C35" s="6"/>
      <c r="D35" s="6"/>
      <c r="E35" s="6"/>
      <c r="F35" s="6"/>
      <c r="G35" s="6"/>
      <c r="H35" s="6"/>
    </row>
    <row r="36" spans="1:8" ht="13.5">
      <c r="A36" s="6"/>
      <c r="B36" s="6"/>
      <c r="C36" s="6"/>
      <c r="D36" s="6"/>
      <c r="E36" s="6"/>
      <c r="F36" s="6"/>
      <c r="G36" s="6"/>
      <c r="H36" s="6"/>
    </row>
    <row r="37" spans="1:8" ht="13.5">
      <c r="A37" s="6"/>
      <c r="B37" s="6"/>
      <c r="C37" s="6"/>
      <c r="D37" s="6"/>
      <c r="E37" s="6"/>
      <c r="F37" s="6"/>
      <c r="G37" s="6"/>
      <c r="H37" s="6"/>
    </row>
    <row r="38" spans="1:8" ht="13.5">
      <c r="A38" s="6"/>
      <c r="B38" s="6"/>
      <c r="C38" s="6"/>
      <c r="D38" s="6"/>
      <c r="E38" s="6"/>
      <c r="F38" s="6"/>
      <c r="G38" s="6"/>
      <c r="H38" s="6"/>
    </row>
  </sheetData>
  <mergeCells count="10">
    <mergeCell ref="I14:I15"/>
    <mergeCell ref="J14:J15"/>
    <mergeCell ref="K14:K15"/>
    <mergeCell ref="A26:K27"/>
    <mergeCell ref="E14:F14"/>
    <mergeCell ref="G14:H14"/>
    <mergeCell ref="A14:A15"/>
    <mergeCell ref="B14:B15"/>
    <mergeCell ref="C14:C15"/>
    <mergeCell ref="D14:D15"/>
  </mergeCells>
  <phoneticPr fontId="0" type="noConversion"/>
  <pageMargins left="0.25" right="0.26" top="0.4" bottom="0.3" header="0.25" footer="0.25"/>
  <pageSetup paperSize="9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workbookViewId="0">
      <selection activeCell="J19" sqref="J19"/>
    </sheetView>
  </sheetViews>
  <sheetFormatPr defaultRowHeight="13.5"/>
  <cols>
    <col min="1" max="1" width="23.28515625" style="6" customWidth="1"/>
    <col min="2" max="2" width="11.5703125" style="6" customWidth="1"/>
    <col min="3" max="3" width="10.85546875" style="6" customWidth="1"/>
    <col min="4" max="4" width="10.42578125" style="6" customWidth="1"/>
    <col min="5" max="5" width="9.85546875" style="6" customWidth="1"/>
    <col min="6" max="6" width="10.140625" style="6" customWidth="1"/>
    <col min="7" max="7" width="10.5703125" style="6" customWidth="1"/>
    <col min="8" max="8" width="11.28515625" style="6" customWidth="1"/>
    <col min="9" max="10" width="9.140625" style="6"/>
    <col min="11" max="11" width="28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9"/>
    </row>
    <row r="2" spans="1:11" ht="15" thickBot="1">
      <c r="A2" s="4"/>
      <c r="B2" s="4"/>
      <c r="C2" s="7" t="s">
        <v>42</v>
      </c>
      <c r="D2" s="4"/>
      <c r="E2" s="4"/>
      <c r="F2" s="4"/>
      <c r="G2" s="4"/>
    </row>
    <row r="3" spans="1:11" ht="14.25">
      <c r="A3" s="4"/>
      <c r="B3" s="4"/>
      <c r="C3" s="4"/>
      <c r="D3" s="8"/>
      <c r="E3" s="4"/>
      <c r="F3" s="4"/>
      <c r="G3" s="4"/>
    </row>
    <row r="4" spans="1:11" ht="14.25">
      <c r="A4" s="9" t="s">
        <v>43</v>
      </c>
      <c r="B4" s="9"/>
      <c r="C4" s="9"/>
      <c r="D4" s="9"/>
      <c r="E4" s="9"/>
      <c r="F4" s="9"/>
      <c r="G4" s="9"/>
    </row>
    <row r="5" spans="1:11" ht="14.25">
      <c r="A5" s="9"/>
      <c r="B5" s="9"/>
      <c r="C5" s="9"/>
      <c r="D5" s="9"/>
      <c r="E5" s="9"/>
      <c r="F5" s="9"/>
      <c r="G5" s="9"/>
    </row>
    <row r="6" spans="1:11" ht="14.25">
      <c r="A6" s="27" t="s">
        <v>35</v>
      </c>
      <c r="B6" s="12"/>
      <c r="C6" s="12"/>
      <c r="D6" s="11" t="s">
        <v>146</v>
      </c>
      <c r="E6" s="12"/>
      <c r="F6" s="12"/>
      <c r="G6" s="12"/>
    </row>
    <row r="7" spans="1:11" ht="14.25">
      <c r="A7" s="10" t="s">
        <v>6</v>
      </c>
      <c r="B7" s="10"/>
      <c r="C7" s="10"/>
      <c r="D7" s="10" t="s">
        <v>143</v>
      </c>
      <c r="E7" s="10"/>
      <c r="F7" s="10"/>
      <c r="G7" s="10"/>
    </row>
    <row r="8" spans="1:11" ht="14.25">
      <c r="A8" s="10" t="s">
        <v>172</v>
      </c>
      <c r="B8" s="10" t="s">
        <v>44</v>
      </c>
      <c r="C8" s="10"/>
      <c r="D8" s="10"/>
      <c r="E8" s="10"/>
      <c r="F8" s="10"/>
      <c r="G8" s="10"/>
    </row>
    <row r="9" spans="1:11" ht="14.25">
      <c r="A9" s="10" t="s">
        <v>173</v>
      </c>
      <c r="B9" s="10"/>
      <c r="C9" s="10"/>
      <c r="D9" s="10"/>
      <c r="E9" s="10"/>
      <c r="F9" s="10"/>
      <c r="G9" s="10"/>
    </row>
    <row r="10" spans="1:11" ht="14.25">
      <c r="A10" s="10" t="s">
        <v>174</v>
      </c>
      <c r="B10" s="10"/>
      <c r="C10" s="10"/>
      <c r="D10" s="10"/>
      <c r="E10" s="10"/>
      <c r="F10" s="10"/>
      <c r="G10" s="10"/>
    </row>
    <row r="11" spans="1:11" ht="14.25">
      <c r="A11" s="10" t="s">
        <v>175</v>
      </c>
      <c r="B11" s="10" t="s">
        <v>50</v>
      </c>
      <c r="C11" s="10"/>
      <c r="D11" s="10"/>
      <c r="E11" s="10"/>
      <c r="F11" s="10"/>
      <c r="G11" s="10"/>
    </row>
    <row r="12" spans="1:11" ht="14.25">
      <c r="A12" s="8"/>
      <c r="B12" s="8"/>
      <c r="C12" s="8"/>
      <c r="D12" s="8"/>
      <c r="E12" s="8"/>
      <c r="F12" s="8"/>
      <c r="G12" s="8"/>
    </row>
    <row r="13" spans="1:11" ht="51.75" customHeight="1">
      <c r="A13" s="135" t="s">
        <v>11</v>
      </c>
      <c r="B13" s="135" t="s">
        <v>12</v>
      </c>
      <c r="C13" s="135" t="s">
        <v>134</v>
      </c>
      <c r="D13" s="135" t="s">
        <v>166</v>
      </c>
      <c r="E13" s="139" t="s">
        <v>13</v>
      </c>
      <c r="F13" s="140"/>
      <c r="G13" s="139" t="s">
        <v>135</v>
      </c>
      <c r="H13" s="140"/>
      <c r="I13" s="135" t="s">
        <v>131</v>
      </c>
      <c r="J13" s="135" t="s">
        <v>136</v>
      </c>
      <c r="K13" s="135" t="s">
        <v>141</v>
      </c>
    </row>
    <row r="14" spans="1:11" ht="70.5" customHeight="1">
      <c r="A14" s="136"/>
      <c r="B14" s="136"/>
      <c r="C14" s="136"/>
      <c r="D14" s="136"/>
      <c r="E14" s="14" t="s">
        <v>167</v>
      </c>
      <c r="F14" s="14" t="s">
        <v>130</v>
      </c>
      <c r="G14" s="15" t="s">
        <v>14</v>
      </c>
      <c r="H14" s="15" t="s">
        <v>15</v>
      </c>
      <c r="I14" s="136"/>
      <c r="J14" s="136"/>
      <c r="K14" s="136"/>
    </row>
    <row r="15" spans="1:11" ht="40.5" customHeight="1">
      <c r="A15" s="15" t="s">
        <v>16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21</v>
      </c>
      <c r="G15" s="15" t="s">
        <v>22</v>
      </c>
      <c r="H15" s="15" t="s">
        <v>23</v>
      </c>
      <c r="I15" s="15" t="s">
        <v>124</v>
      </c>
      <c r="J15" s="15" t="s">
        <v>125</v>
      </c>
      <c r="K15" s="15" t="s">
        <v>126</v>
      </c>
    </row>
    <row r="16" spans="1:11" ht="21.75" customHeight="1">
      <c r="A16" s="28" t="s">
        <v>45</v>
      </c>
      <c r="B16" s="29" t="s">
        <v>46</v>
      </c>
      <c r="C16" s="15">
        <v>38</v>
      </c>
      <c r="D16" s="15">
        <v>36</v>
      </c>
      <c r="E16" s="15">
        <f>D16-C16</f>
        <v>-2</v>
      </c>
      <c r="F16" s="15">
        <f>H16-D16</f>
        <v>0</v>
      </c>
      <c r="G16" s="15">
        <f>C16+E16+F16</f>
        <v>36</v>
      </c>
      <c r="H16" s="30">
        <v>36</v>
      </c>
      <c r="I16" s="30">
        <v>36</v>
      </c>
      <c r="J16" s="30">
        <v>36</v>
      </c>
      <c r="K16" s="30"/>
    </row>
    <row r="17" spans="1:11" ht="42.75">
      <c r="A17" s="32" t="s">
        <v>51</v>
      </c>
      <c r="B17" s="16" t="s">
        <v>52</v>
      </c>
      <c r="C17" s="15">
        <v>168</v>
      </c>
      <c r="D17" s="15">
        <v>212</v>
      </c>
      <c r="E17" s="15">
        <f t="shared" ref="E17:E25" si="0">D17-C17</f>
        <v>44</v>
      </c>
      <c r="F17" s="15">
        <f t="shared" ref="F17:F25" si="1">H17-D17</f>
        <v>0</v>
      </c>
      <c r="G17" s="15">
        <f>C17+E17+F17</f>
        <v>212</v>
      </c>
      <c r="H17" s="30">
        <v>212</v>
      </c>
      <c r="I17" s="30">
        <v>212</v>
      </c>
      <c r="J17" s="30">
        <v>212</v>
      </c>
      <c r="K17" s="30"/>
    </row>
    <row r="18" spans="1:11" ht="31.5" customHeight="1">
      <c r="A18" s="33" t="s">
        <v>53</v>
      </c>
      <c r="B18" s="34"/>
      <c r="C18" s="15"/>
      <c r="D18" s="15"/>
      <c r="E18" s="15">
        <f t="shared" si="0"/>
        <v>0</v>
      </c>
      <c r="F18" s="15">
        <f t="shared" si="1"/>
        <v>0</v>
      </c>
      <c r="G18" s="15">
        <f t="shared" ref="G18:G25" si="2">C18+E18+F18</f>
        <v>0</v>
      </c>
      <c r="H18" s="30"/>
      <c r="I18" s="30"/>
      <c r="J18" s="30"/>
      <c r="K18" s="30"/>
    </row>
    <row r="19" spans="1:11" ht="32.25" customHeight="1">
      <c r="A19" s="32" t="s">
        <v>54</v>
      </c>
      <c r="B19" s="16" t="s">
        <v>52</v>
      </c>
      <c r="C19" s="15">
        <v>73</v>
      </c>
      <c r="D19" s="15">
        <v>102</v>
      </c>
      <c r="E19" s="15">
        <f t="shared" si="0"/>
        <v>29</v>
      </c>
      <c r="F19" s="15">
        <f t="shared" si="1"/>
        <v>0</v>
      </c>
      <c r="G19" s="15">
        <f t="shared" si="2"/>
        <v>102</v>
      </c>
      <c r="H19" s="30">
        <v>102</v>
      </c>
      <c r="I19" s="30">
        <v>102</v>
      </c>
      <c r="J19" s="30">
        <v>102</v>
      </c>
      <c r="K19" s="30"/>
    </row>
    <row r="20" spans="1:11" ht="28.5" customHeight="1">
      <c r="A20" s="32" t="s">
        <v>55</v>
      </c>
      <c r="B20" s="16" t="s">
        <v>56</v>
      </c>
      <c r="C20" s="15">
        <v>73</v>
      </c>
      <c r="D20" s="15">
        <v>102</v>
      </c>
      <c r="E20" s="15">
        <f t="shared" si="0"/>
        <v>29</v>
      </c>
      <c r="F20" s="15">
        <f t="shared" si="1"/>
        <v>0</v>
      </c>
      <c r="G20" s="15">
        <f t="shared" si="2"/>
        <v>102</v>
      </c>
      <c r="H20" s="30">
        <v>102</v>
      </c>
      <c r="I20" s="30">
        <v>102</v>
      </c>
      <c r="J20" s="30">
        <v>102</v>
      </c>
      <c r="K20" s="30"/>
    </row>
    <row r="21" spans="1:11" ht="28.5" customHeight="1">
      <c r="A21" s="31" t="s">
        <v>57</v>
      </c>
      <c r="B21" s="16"/>
      <c r="C21" s="15"/>
      <c r="D21" s="15"/>
      <c r="E21" s="15">
        <f t="shared" si="0"/>
        <v>0</v>
      </c>
      <c r="F21" s="15">
        <f t="shared" si="1"/>
        <v>0</v>
      </c>
      <c r="G21" s="15">
        <f t="shared" si="2"/>
        <v>0</v>
      </c>
      <c r="H21" s="30"/>
      <c r="I21" s="30"/>
      <c r="J21" s="30"/>
      <c r="K21" s="30"/>
    </row>
    <row r="22" spans="1:11" ht="27.75" customHeight="1">
      <c r="A22" s="32" t="s">
        <v>54</v>
      </c>
      <c r="B22" s="16" t="s">
        <v>52</v>
      </c>
      <c r="C22" s="15">
        <v>95</v>
      </c>
      <c r="D22" s="15">
        <v>110</v>
      </c>
      <c r="E22" s="15">
        <f t="shared" si="0"/>
        <v>15</v>
      </c>
      <c r="F22" s="15">
        <f t="shared" si="1"/>
        <v>0</v>
      </c>
      <c r="G22" s="15">
        <f t="shared" si="2"/>
        <v>110</v>
      </c>
      <c r="H22" s="30">
        <v>110</v>
      </c>
      <c r="I22" s="30">
        <v>110</v>
      </c>
      <c r="J22" s="30">
        <v>110</v>
      </c>
      <c r="K22" s="30"/>
    </row>
    <row r="23" spans="1:11" ht="30.75" customHeight="1">
      <c r="A23" s="32" t="s">
        <v>55</v>
      </c>
      <c r="B23" s="16" t="s">
        <v>56</v>
      </c>
      <c r="C23" s="15">
        <v>95</v>
      </c>
      <c r="D23" s="15">
        <v>110</v>
      </c>
      <c r="E23" s="15">
        <f t="shared" si="0"/>
        <v>15</v>
      </c>
      <c r="F23" s="15">
        <f t="shared" si="1"/>
        <v>0</v>
      </c>
      <c r="G23" s="15">
        <f t="shared" si="2"/>
        <v>110</v>
      </c>
      <c r="H23" s="30">
        <v>110</v>
      </c>
      <c r="I23" s="30">
        <v>110</v>
      </c>
      <c r="J23" s="30">
        <v>110</v>
      </c>
      <c r="K23" s="30"/>
    </row>
    <row r="24" spans="1:11" ht="51.75" customHeight="1">
      <c r="A24" s="15" t="s">
        <v>127</v>
      </c>
      <c r="B24" s="15" t="s">
        <v>47</v>
      </c>
      <c r="C24" s="15">
        <f>C20+C23</f>
        <v>168</v>
      </c>
      <c r="D24" s="15">
        <v>212</v>
      </c>
      <c r="E24" s="15">
        <f t="shared" si="0"/>
        <v>44</v>
      </c>
      <c r="F24" s="15">
        <f t="shared" si="1"/>
        <v>0</v>
      </c>
      <c r="G24" s="15">
        <f t="shared" si="2"/>
        <v>212</v>
      </c>
      <c r="H24" s="30">
        <v>212</v>
      </c>
      <c r="I24" s="30">
        <v>212</v>
      </c>
      <c r="J24" s="30">
        <v>212</v>
      </c>
      <c r="K24" s="110"/>
    </row>
    <row r="25" spans="1:11" ht="44.25" customHeight="1">
      <c r="A25" s="15" t="s">
        <v>49</v>
      </c>
      <c r="B25" s="15" t="s">
        <v>48</v>
      </c>
      <c r="C25" s="125">
        <v>35931.5</v>
      </c>
      <c r="D25" s="121">
        <v>41366.800000000003</v>
      </c>
      <c r="E25" s="15">
        <f t="shared" si="0"/>
        <v>5435.3000000000029</v>
      </c>
      <c r="F25" s="15">
        <f t="shared" si="1"/>
        <v>6500</v>
      </c>
      <c r="G25" s="15">
        <f t="shared" si="2"/>
        <v>47866.8</v>
      </c>
      <c r="H25" s="122">
        <v>47866.8</v>
      </c>
      <c r="I25" s="122">
        <v>47866.8</v>
      </c>
      <c r="J25" s="122">
        <v>47866.8</v>
      </c>
      <c r="K25" s="123"/>
    </row>
    <row r="26" spans="1:11" ht="14.25">
      <c r="A26" s="26"/>
      <c r="B26" s="26"/>
      <c r="C26" s="26"/>
      <c r="D26" s="26"/>
      <c r="E26" s="26"/>
      <c r="F26" s="26"/>
      <c r="G26" s="26"/>
    </row>
    <row r="27" spans="1:11" ht="14.25">
      <c r="A27" s="17"/>
      <c r="B27" s="18"/>
      <c r="C27" s="17"/>
      <c r="D27" s="17"/>
      <c r="E27" s="17"/>
      <c r="F27" s="17"/>
      <c r="G27" s="17"/>
    </row>
    <row r="28" spans="1:11" ht="14.25">
      <c r="B28" s="18"/>
      <c r="C28" s="17"/>
      <c r="D28" s="17"/>
      <c r="E28" s="17"/>
      <c r="F28" s="17"/>
      <c r="G28" s="17"/>
    </row>
    <row r="29" spans="1:11" ht="14.25">
      <c r="A29" s="19" t="s">
        <v>27</v>
      </c>
      <c r="B29" s="18"/>
      <c r="C29" s="17"/>
      <c r="D29" s="17"/>
      <c r="E29" s="17"/>
      <c r="F29" s="17"/>
      <c r="G29" s="17"/>
      <c r="H29" s="17"/>
    </row>
    <row r="30" spans="1:11" ht="14.25">
      <c r="A30" s="19" t="s">
        <v>28</v>
      </c>
      <c r="B30" s="18"/>
      <c r="C30" s="17"/>
      <c r="D30" s="17"/>
      <c r="E30" s="17"/>
      <c r="F30" s="17"/>
      <c r="G30" s="17"/>
      <c r="H30" s="17"/>
    </row>
    <row r="31" spans="1:11" ht="14.25">
      <c r="A31" s="19"/>
      <c r="B31" s="18"/>
      <c r="C31" s="17"/>
      <c r="D31" s="17"/>
      <c r="E31" s="17"/>
      <c r="F31" s="17"/>
      <c r="G31" s="17"/>
      <c r="H31" s="17"/>
    </row>
    <row r="32" spans="1:11" ht="20.25" customHeight="1">
      <c r="A32" s="19" t="s">
        <v>128</v>
      </c>
      <c r="B32" s="18"/>
      <c r="C32" s="17"/>
      <c r="D32" s="17"/>
      <c r="E32" s="17"/>
      <c r="F32" s="17"/>
      <c r="G32" s="17"/>
      <c r="H32" s="17"/>
    </row>
    <row r="33" spans="1:11" ht="18.75" customHeight="1">
      <c r="A33" s="137" t="s">
        <v>129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32.2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1" ht="14.25">
      <c r="A35" s="17"/>
      <c r="B35" s="18"/>
      <c r="C35" s="17"/>
      <c r="D35" s="17"/>
      <c r="E35" s="17"/>
      <c r="F35" s="17"/>
      <c r="G35" s="17"/>
    </row>
    <row r="36" spans="1:11" ht="14.25">
      <c r="A36" s="17"/>
      <c r="B36" s="18"/>
      <c r="C36" s="17"/>
      <c r="D36" s="17"/>
      <c r="E36" s="17"/>
      <c r="F36" s="17"/>
      <c r="G36" s="17"/>
    </row>
    <row r="37" spans="1:11" ht="14.25">
      <c r="A37" s="17"/>
      <c r="B37" s="18"/>
      <c r="C37" s="19"/>
      <c r="D37" s="19"/>
      <c r="E37" s="19"/>
      <c r="F37" s="19"/>
      <c r="G37" s="19"/>
    </row>
    <row r="38" spans="1:11" ht="14.25">
      <c r="A38" s="17"/>
      <c r="B38" s="8" t="s">
        <v>105</v>
      </c>
      <c r="C38" s="17"/>
      <c r="D38" s="17"/>
      <c r="E38" s="17"/>
      <c r="F38" s="17"/>
      <c r="G38" s="17"/>
    </row>
    <row r="39" spans="1:11" ht="14.25">
      <c r="A39" s="17"/>
      <c r="B39" s="17" t="s">
        <v>0</v>
      </c>
      <c r="C39" s="17" t="s">
        <v>1</v>
      </c>
      <c r="D39" s="17"/>
      <c r="E39" s="20" t="s">
        <v>29</v>
      </c>
      <c r="F39" s="17"/>
      <c r="G39" s="17"/>
    </row>
  </sheetData>
  <mergeCells count="10">
    <mergeCell ref="I13:I14"/>
    <mergeCell ref="J13:J14"/>
    <mergeCell ref="K13:K14"/>
    <mergeCell ref="A33:K34"/>
    <mergeCell ref="E13:F13"/>
    <mergeCell ref="G13:H13"/>
    <mergeCell ref="A13:A14"/>
    <mergeCell ref="B13:B14"/>
    <mergeCell ref="C13:C14"/>
    <mergeCell ref="D13:D14"/>
  </mergeCells>
  <phoneticPr fontId="0" type="noConversion"/>
  <pageMargins left="0.25" right="0.25" top="0.4" bottom="0.3" header="0.25" footer="0.2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1"/>
  <sheetViews>
    <sheetView topLeftCell="A37" workbookViewId="0">
      <selection activeCell="J19" sqref="J19"/>
    </sheetView>
  </sheetViews>
  <sheetFormatPr defaultRowHeight="12.75"/>
  <cols>
    <col min="1" max="1" width="29.28515625" style="1" customWidth="1"/>
    <col min="2" max="2" width="9.5703125" style="1" customWidth="1"/>
    <col min="3" max="3" width="11.140625" style="1" customWidth="1"/>
    <col min="4" max="4" width="11" style="1" customWidth="1"/>
    <col min="5" max="5" width="10.7109375" style="1" customWidth="1"/>
    <col min="6" max="6" width="10.5703125" style="1" customWidth="1"/>
    <col min="7" max="7" width="10.42578125" style="2" customWidth="1"/>
    <col min="8" max="8" width="10.7109375" style="2" customWidth="1"/>
    <col min="9" max="10" width="9.140625" style="2"/>
    <col min="11" max="11" width="25.4257812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6"/>
      <c r="G1" s="9"/>
      <c r="H1" s="4"/>
      <c r="I1" s="6"/>
      <c r="J1" s="6"/>
    </row>
    <row r="2" spans="1:11" ht="15" thickBot="1">
      <c r="A2" s="4"/>
      <c r="B2" s="7" t="s">
        <v>58</v>
      </c>
      <c r="C2" s="13"/>
      <c r="D2" s="8"/>
      <c r="E2" s="8"/>
      <c r="F2" s="13"/>
      <c r="G2" s="4"/>
      <c r="H2" s="4"/>
      <c r="I2" s="6"/>
      <c r="J2" s="6"/>
    </row>
    <row r="3" spans="1:11" ht="14.25">
      <c r="A3" s="9" t="s">
        <v>59</v>
      </c>
      <c r="B3" s="9"/>
      <c r="C3" s="9"/>
      <c r="D3" s="9"/>
      <c r="E3" s="9"/>
      <c r="F3" s="9"/>
      <c r="G3" s="4"/>
      <c r="H3" s="4"/>
      <c r="I3" s="6"/>
      <c r="J3" s="6"/>
    </row>
    <row r="4" spans="1:11" ht="14.25">
      <c r="A4" s="9"/>
      <c r="B4" s="9"/>
      <c r="C4" s="9"/>
      <c r="D4" s="9"/>
      <c r="E4" s="9"/>
      <c r="F4" s="9"/>
      <c r="G4" s="4"/>
      <c r="H4" s="4"/>
      <c r="I4" s="6"/>
      <c r="J4" s="6"/>
    </row>
    <row r="5" spans="1:11" ht="15" thickBot="1">
      <c r="A5" s="35" t="s">
        <v>60</v>
      </c>
      <c r="B5" s="35"/>
      <c r="C5" s="35"/>
      <c r="D5" s="7"/>
      <c r="E5" s="7" t="s">
        <v>162</v>
      </c>
      <c r="F5" s="7"/>
      <c r="G5" s="4"/>
      <c r="H5" s="4"/>
      <c r="I5" s="6"/>
      <c r="J5" s="6"/>
    </row>
    <row r="6" spans="1:11" ht="15" thickBot="1">
      <c r="A6" s="36" t="s">
        <v>61</v>
      </c>
      <c r="B6" s="10" t="s">
        <v>143</v>
      </c>
      <c r="C6" s="37"/>
      <c r="D6" s="37"/>
      <c r="E6" s="37"/>
      <c r="F6" s="37"/>
      <c r="G6" s="4"/>
      <c r="H6" s="4"/>
      <c r="I6" s="6"/>
      <c r="J6" s="6"/>
    </row>
    <row r="7" spans="1:11" ht="14.25">
      <c r="A7" s="38"/>
      <c r="B7" s="39"/>
      <c r="C7" s="39"/>
      <c r="D7" s="39"/>
      <c r="E7" s="39"/>
      <c r="F7" s="39"/>
      <c r="G7" s="4"/>
      <c r="H7" s="4"/>
      <c r="I7" s="6"/>
      <c r="J7" s="6"/>
    </row>
    <row r="8" spans="1:11" ht="53.25" customHeight="1">
      <c r="A8" s="135" t="s">
        <v>11</v>
      </c>
      <c r="B8" s="135" t="s">
        <v>12</v>
      </c>
      <c r="C8" s="135" t="s">
        <v>134</v>
      </c>
      <c r="D8" s="135" t="s">
        <v>166</v>
      </c>
      <c r="E8" s="139" t="s">
        <v>13</v>
      </c>
      <c r="F8" s="140"/>
      <c r="G8" s="139" t="s">
        <v>135</v>
      </c>
      <c r="H8" s="140"/>
      <c r="I8" s="135" t="s">
        <v>131</v>
      </c>
      <c r="J8" s="135" t="s">
        <v>136</v>
      </c>
      <c r="K8" s="135" t="s">
        <v>141</v>
      </c>
    </row>
    <row r="9" spans="1:11" ht="82.5" customHeight="1">
      <c r="A9" s="136"/>
      <c r="B9" s="136"/>
      <c r="C9" s="136"/>
      <c r="D9" s="136"/>
      <c r="E9" s="14" t="s">
        <v>167</v>
      </c>
      <c r="F9" s="14" t="s">
        <v>130</v>
      </c>
      <c r="G9" s="15" t="s">
        <v>14</v>
      </c>
      <c r="H9" s="15" t="s">
        <v>15</v>
      </c>
      <c r="I9" s="136"/>
      <c r="J9" s="136"/>
      <c r="K9" s="136"/>
    </row>
    <row r="10" spans="1:11" s="3" customFormat="1" ht="47.25" customHeight="1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124</v>
      </c>
      <c r="J10" s="15" t="s">
        <v>125</v>
      </c>
      <c r="K10" s="15" t="s">
        <v>126</v>
      </c>
    </row>
    <row r="11" spans="1:11" s="3" customFormat="1" ht="28.5" customHeight="1">
      <c r="A11" s="40" t="s">
        <v>62</v>
      </c>
      <c r="B11" s="41" t="s">
        <v>48</v>
      </c>
      <c r="C11" s="42">
        <f>C12+C54+C56</f>
        <v>163364.31</v>
      </c>
      <c r="D11" s="42">
        <f>D12+D54+D56</f>
        <v>194996.1</v>
      </c>
      <c r="E11" s="42">
        <f>D11-C11</f>
        <v>31631.790000000008</v>
      </c>
      <c r="F11" s="42">
        <f>H11-D11</f>
        <v>-983.09999999997672</v>
      </c>
      <c r="G11" s="47">
        <f>C11+E11+F11</f>
        <v>194013.00000000003</v>
      </c>
      <c r="H11" s="42">
        <f>H12+H54+H56</f>
        <v>194013.00000000003</v>
      </c>
      <c r="I11" s="42">
        <f>I12+I54+I56</f>
        <v>199742.90000000002</v>
      </c>
      <c r="J11" s="42">
        <f>J12+J54+J56</f>
        <v>202289.50000000003</v>
      </c>
      <c r="K11" s="42"/>
    </row>
    <row r="12" spans="1:11" s="3" customFormat="1" ht="24" customHeight="1">
      <c r="A12" s="43" t="s">
        <v>63</v>
      </c>
      <c r="B12" s="44" t="s">
        <v>41</v>
      </c>
      <c r="C12" s="45">
        <f>C13+C17+C47+C53</f>
        <v>163364.31</v>
      </c>
      <c r="D12" s="45">
        <f>D13+D17+D47+D53</f>
        <v>194915.1</v>
      </c>
      <c r="E12" s="42">
        <f t="shared" ref="E12:E59" si="0">D12-C12</f>
        <v>31550.790000000008</v>
      </c>
      <c r="F12" s="42">
        <f t="shared" ref="F12:F59" si="1">H12-D12</f>
        <v>-983.09999999997672</v>
      </c>
      <c r="G12" s="47">
        <f t="shared" ref="G12:G59" si="2">C12+E12+F12</f>
        <v>193932.00000000003</v>
      </c>
      <c r="H12" s="45">
        <f>H13+H17+H47+H53</f>
        <v>193932.00000000003</v>
      </c>
      <c r="I12" s="45">
        <f>I13+I17+I47+I53</f>
        <v>199661.90000000002</v>
      </c>
      <c r="J12" s="45">
        <f>J13+J17+J47+J53</f>
        <v>202208.50000000003</v>
      </c>
      <c r="K12" s="45"/>
    </row>
    <row r="13" spans="1:11" s="3" customFormat="1" ht="27">
      <c r="A13" s="46" t="s">
        <v>64</v>
      </c>
      <c r="B13" s="44" t="s">
        <v>41</v>
      </c>
      <c r="C13" s="47">
        <v>148091</v>
      </c>
      <c r="D13" s="47">
        <v>180776.3</v>
      </c>
      <c r="E13" s="42">
        <f t="shared" si="0"/>
        <v>32685.299999999988</v>
      </c>
      <c r="F13" s="42">
        <f t="shared" si="1"/>
        <v>3565.8000000000175</v>
      </c>
      <c r="G13" s="47">
        <f t="shared" si="2"/>
        <v>184342.1</v>
      </c>
      <c r="H13" s="47">
        <v>184342.1</v>
      </c>
      <c r="I13" s="47">
        <v>187668.1</v>
      </c>
      <c r="J13" s="47">
        <v>190214.7</v>
      </c>
      <c r="K13" s="47"/>
    </row>
    <row r="14" spans="1:11" ht="25.5" customHeight="1">
      <c r="A14" s="48" t="s">
        <v>65</v>
      </c>
      <c r="B14" s="44" t="s">
        <v>41</v>
      </c>
      <c r="C14" s="49">
        <v>0</v>
      </c>
      <c r="D14" s="49">
        <v>0</v>
      </c>
      <c r="E14" s="42">
        <f t="shared" si="0"/>
        <v>0</v>
      </c>
      <c r="F14" s="42">
        <f t="shared" si="1"/>
        <v>0</v>
      </c>
      <c r="G14" s="47">
        <f t="shared" si="2"/>
        <v>0</v>
      </c>
      <c r="H14" s="49">
        <v>0</v>
      </c>
      <c r="I14" s="49">
        <v>0</v>
      </c>
      <c r="J14" s="49">
        <v>0</v>
      </c>
      <c r="K14" s="49"/>
    </row>
    <row r="15" spans="1:11" ht="27" hidden="1" customHeight="1">
      <c r="A15" s="109" t="s">
        <v>66</v>
      </c>
      <c r="B15" s="48" t="s">
        <v>48</v>
      </c>
      <c r="C15" s="47"/>
      <c r="D15" s="111" t="s">
        <v>123</v>
      </c>
      <c r="E15" s="42" t="e">
        <f t="shared" si="0"/>
        <v>#VALUE!</v>
      </c>
      <c r="F15" s="42" t="e">
        <f t="shared" si="1"/>
        <v>#VALUE!</v>
      </c>
      <c r="G15" s="47" t="e">
        <f t="shared" si="2"/>
        <v>#VALUE!</v>
      </c>
      <c r="H15" s="47"/>
      <c r="I15" s="47"/>
      <c r="J15" s="47"/>
      <c r="K15" s="47"/>
    </row>
    <row r="16" spans="1:11" ht="28.5" customHeight="1">
      <c r="A16" s="43" t="s">
        <v>67</v>
      </c>
      <c r="B16" s="48" t="s">
        <v>48</v>
      </c>
      <c r="C16" s="47"/>
      <c r="D16" s="47"/>
      <c r="E16" s="42">
        <f t="shared" si="0"/>
        <v>0</v>
      </c>
      <c r="F16" s="42">
        <f t="shared" si="1"/>
        <v>0</v>
      </c>
      <c r="G16" s="47">
        <f t="shared" si="2"/>
        <v>0</v>
      </c>
      <c r="H16" s="47"/>
      <c r="I16" s="47"/>
      <c r="J16" s="47"/>
      <c r="K16" s="47"/>
    </row>
    <row r="17" spans="1:11" ht="42" customHeight="1">
      <c r="A17" s="48" t="s">
        <v>68</v>
      </c>
      <c r="B17" s="48" t="s">
        <v>48</v>
      </c>
      <c r="C17" s="47">
        <f>C18+C19+C23+C24+C26+C27+C27+C28+C29+C30+C31+C32+C34+C35</f>
        <v>11230.01</v>
      </c>
      <c r="D17" s="47">
        <f>D18+D19+D23+D24+D26+D27+D27+D28+D29+D30+D31+D32+D34+D35</f>
        <v>10325.700000000001</v>
      </c>
      <c r="E17" s="42">
        <f t="shared" si="0"/>
        <v>-904.30999999999949</v>
      </c>
      <c r="F17" s="42">
        <f t="shared" si="1"/>
        <v>-3445.0000000000009</v>
      </c>
      <c r="G17" s="47">
        <f t="shared" si="2"/>
        <v>6880.7</v>
      </c>
      <c r="H17" s="47">
        <f>H18+H19+H23+H24+H26+H27+H27+H28+H29+H30+H31+H32+H33+H34+H35</f>
        <v>6880.7</v>
      </c>
      <c r="I17" s="47">
        <f>I18+I19+I23+I24+I26+I27+I27+I28+I29+I30+I31+I32+I33+I34+I35</f>
        <v>8180.7</v>
      </c>
      <c r="J17" s="47">
        <f>J18+J19+J23+J24+J26+J27+J27+J28+J29+J30+J31+J32+J33+J34+J35</f>
        <v>8180.7</v>
      </c>
      <c r="K17" s="47"/>
    </row>
    <row r="18" spans="1:11" ht="27">
      <c r="A18" s="44" t="s">
        <v>69</v>
      </c>
      <c r="B18" s="48" t="s">
        <v>48</v>
      </c>
      <c r="C18" s="47">
        <v>0</v>
      </c>
      <c r="D18" s="47">
        <v>0</v>
      </c>
      <c r="E18" s="42">
        <f t="shared" si="0"/>
        <v>0</v>
      </c>
      <c r="F18" s="42">
        <f t="shared" si="1"/>
        <v>0</v>
      </c>
      <c r="G18" s="47">
        <f t="shared" si="2"/>
        <v>0</v>
      </c>
      <c r="H18" s="47">
        <v>0</v>
      </c>
      <c r="I18" s="47">
        <v>0</v>
      </c>
      <c r="J18" s="47">
        <v>0</v>
      </c>
      <c r="K18" s="47"/>
    </row>
    <row r="19" spans="1:11" ht="40.5">
      <c r="A19" s="48" t="s">
        <v>70</v>
      </c>
      <c r="B19" s="48" t="s">
        <v>48</v>
      </c>
      <c r="C19" s="126">
        <f>C20+C21</f>
        <v>6365.4</v>
      </c>
      <c r="D19" s="47">
        <f>D20+D21</f>
        <v>5349.4</v>
      </c>
      <c r="E19" s="42">
        <f t="shared" si="0"/>
        <v>-1016</v>
      </c>
      <c r="F19" s="42">
        <f t="shared" si="1"/>
        <v>-3849.9999999999995</v>
      </c>
      <c r="G19" s="47">
        <f t="shared" si="2"/>
        <v>1499.4</v>
      </c>
      <c r="H19" s="47">
        <f>H20+H21</f>
        <v>1499.4</v>
      </c>
      <c r="I19" s="47">
        <f>I20+I21</f>
        <v>1499.4</v>
      </c>
      <c r="J19" s="47">
        <f>J20+J21</f>
        <v>1499.4</v>
      </c>
      <c r="K19" s="47"/>
    </row>
    <row r="20" spans="1:11" ht="27">
      <c r="A20" s="43" t="s">
        <v>103</v>
      </c>
      <c r="B20" s="48" t="s">
        <v>48</v>
      </c>
      <c r="C20" s="45">
        <v>1499.4</v>
      </c>
      <c r="D20" s="30">
        <v>1499.4</v>
      </c>
      <c r="E20" s="42">
        <f t="shared" si="0"/>
        <v>0</v>
      </c>
      <c r="F20" s="42">
        <f t="shared" si="1"/>
        <v>0</v>
      </c>
      <c r="G20" s="47">
        <f t="shared" si="2"/>
        <v>1499.4</v>
      </c>
      <c r="H20" s="30">
        <v>1499.4</v>
      </c>
      <c r="I20" s="30">
        <v>1499.4</v>
      </c>
      <c r="J20" s="30">
        <v>1499.4</v>
      </c>
      <c r="K20" s="30"/>
    </row>
    <row r="21" spans="1:11" ht="27">
      <c r="A21" s="43" t="s">
        <v>104</v>
      </c>
      <c r="B21" s="48" t="s">
        <v>48</v>
      </c>
      <c r="C21" s="45">
        <v>4866</v>
      </c>
      <c r="D21" s="45">
        <v>3850</v>
      </c>
      <c r="E21" s="42">
        <f t="shared" si="0"/>
        <v>-1016</v>
      </c>
      <c r="F21" s="42">
        <f t="shared" si="1"/>
        <v>-3850</v>
      </c>
      <c r="G21" s="47">
        <f t="shared" si="2"/>
        <v>0</v>
      </c>
      <c r="H21" s="45">
        <v>0</v>
      </c>
      <c r="I21" s="45">
        <v>0</v>
      </c>
      <c r="J21" s="45">
        <v>0</v>
      </c>
      <c r="K21" s="45"/>
    </row>
    <row r="22" spans="1:11" ht="27">
      <c r="A22" s="43" t="s">
        <v>71</v>
      </c>
      <c r="B22" s="48" t="s">
        <v>48</v>
      </c>
      <c r="C22" s="45"/>
      <c r="D22" s="45"/>
      <c r="E22" s="42">
        <f t="shared" si="0"/>
        <v>0</v>
      </c>
      <c r="F22" s="42">
        <f t="shared" si="1"/>
        <v>0</v>
      </c>
      <c r="G22" s="47">
        <f t="shared" si="2"/>
        <v>0</v>
      </c>
      <c r="H22" s="45"/>
      <c r="I22" s="45"/>
      <c r="J22" s="45"/>
      <c r="K22" s="45"/>
    </row>
    <row r="23" spans="1:11" s="134" customFormat="1" ht="33.75" customHeight="1">
      <c r="A23" s="131" t="s">
        <v>171</v>
      </c>
      <c r="B23" s="120" t="s">
        <v>48</v>
      </c>
      <c r="C23" s="132">
        <v>300</v>
      </c>
      <c r="D23" s="124">
        <v>300</v>
      </c>
      <c r="E23" s="133">
        <f t="shared" si="0"/>
        <v>0</v>
      </c>
      <c r="F23" s="133">
        <f t="shared" si="1"/>
        <v>0</v>
      </c>
      <c r="G23" s="126">
        <f t="shared" si="2"/>
        <v>300</v>
      </c>
      <c r="H23" s="124">
        <v>300</v>
      </c>
      <c r="I23" s="124">
        <v>300</v>
      </c>
      <c r="J23" s="124">
        <v>300</v>
      </c>
      <c r="K23" s="124"/>
    </row>
    <row r="24" spans="1:11" ht="27">
      <c r="A24" s="50" t="s">
        <v>72</v>
      </c>
      <c r="B24" s="48" t="s">
        <v>48</v>
      </c>
      <c r="C24" s="45">
        <v>100</v>
      </c>
      <c r="D24" s="45">
        <v>100</v>
      </c>
      <c r="E24" s="42">
        <f t="shared" si="0"/>
        <v>0</v>
      </c>
      <c r="F24" s="42">
        <f t="shared" si="1"/>
        <v>0</v>
      </c>
      <c r="G24" s="47">
        <f t="shared" si="2"/>
        <v>100</v>
      </c>
      <c r="H24" s="30">
        <v>100</v>
      </c>
      <c r="I24" s="30">
        <v>100</v>
      </c>
      <c r="J24" s="30">
        <v>100</v>
      </c>
      <c r="K24" s="30"/>
    </row>
    <row r="25" spans="1:11" ht="27">
      <c r="A25" s="43" t="s">
        <v>73</v>
      </c>
      <c r="B25" s="43" t="s">
        <v>74</v>
      </c>
      <c r="C25" s="117">
        <v>3</v>
      </c>
      <c r="D25" s="30">
        <v>1</v>
      </c>
      <c r="E25" s="42">
        <v>0</v>
      </c>
      <c r="F25" s="42">
        <f t="shared" si="1"/>
        <v>0</v>
      </c>
      <c r="G25" s="47">
        <f t="shared" si="2"/>
        <v>3</v>
      </c>
      <c r="H25" s="30">
        <v>1</v>
      </c>
      <c r="I25" s="30">
        <v>1</v>
      </c>
      <c r="J25" s="30">
        <v>1</v>
      </c>
      <c r="K25" s="30"/>
    </row>
    <row r="26" spans="1:11" ht="27">
      <c r="A26" s="44" t="s">
        <v>75</v>
      </c>
      <c r="B26" s="48" t="s">
        <v>48</v>
      </c>
      <c r="C26" s="47">
        <v>1995.58</v>
      </c>
      <c r="D26" s="47">
        <v>889</v>
      </c>
      <c r="E26" s="42">
        <f t="shared" si="0"/>
        <v>-1106.58</v>
      </c>
      <c r="F26" s="42">
        <f t="shared" si="1"/>
        <v>0</v>
      </c>
      <c r="G26" s="47">
        <f t="shared" si="2"/>
        <v>889</v>
      </c>
      <c r="H26" s="47">
        <v>889</v>
      </c>
      <c r="I26" s="47">
        <v>889</v>
      </c>
      <c r="J26" s="47">
        <v>889</v>
      </c>
      <c r="K26" s="47"/>
    </row>
    <row r="27" spans="1:11" ht="23.25" customHeight="1">
      <c r="A27" s="44" t="s">
        <v>76</v>
      </c>
      <c r="B27" s="43" t="s">
        <v>77</v>
      </c>
      <c r="C27" s="45"/>
      <c r="D27" s="30"/>
      <c r="E27" s="42">
        <f t="shared" si="0"/>
        <v>0</v>
      </c>
      <c r="F27" s="42">
        <f t="shared" si="1"/>
        <v>0</v>
      </c>
      <c r="G27" s="47">
        <f t="shared" si="2"/>
        <v>0</v>
      </c>
      <c r="H27" s="30"/>
      <c r="I27" s="30"/>
      <c r="J27" s="30"/>
      <c r="K27" s="30"/>
    </row>
    <row r="28" spans="1:11" ht="27">
      <c r="A28" s="46" t="s">
        <v>78</v>
      </c>
      <c r="B28" s="48" t="s">
        <v>48</v>
      </c>
      <c r="C28" s="130">
        <v>2002.03</v>
      </c>
      <c r="D28" s="47">
        <v>2554.1</v>
      </c>
      <c r="E28" s="42">
        <f t="shared" si="0"/>
        <v>552.06999999999994</v>
      </c>
      <c r="F28" s="42">
        <f t="shared" si="1"/>
        <v>-1300</v>
      </c>
      <c r="G28" s="47">
        <f t="shared" si="2"/>
        <v>1254.0999999999999</v>
      </c>
      <c r="H28" s="47">
        <v>1254.0999999999999</v>
      </c>
      <c r="I28" s="47">
        <v>2554.1</v>
      </c>
      <c r="J28" s="47">
        <v>2554.1</v>
      </c>
      <c r="K28" s="51"/>
    </row>
    <row r="29" spans="1:11" ht="27" customHeight="1">
      <c r="A29" s="43" t="s">
        <v>170</v>
      </c>
      <c r="B29" s="48" t="s">
        <v>48</v>
      </c>
      <c r="C29" s="45"/>
      <c r="D29" s="45">
        <v>66.2</v>
      </c>
      <c r="E29" s="42">
        <f t="shared" si="0"/>
        <v>66.2</v>
      </c>
      <c r="F29" s="42">
        <f t="shared" si="1"/>
        <v>0</v>
      </c>
      <c r="G29" s="47">
        <f t="shared" si="2"/>
        <v>66.2</v>
      </c>
      <c r="H29" s="45">
        <v>66.2</v>
      </c>
      <c r="I29" s="45">
        <v>66.2</v>
      </c>
      <c r="J29" s="45">
        <v>66.2</v>
      </c>
      <c r="K29" s="45"/>
    </row>
    <row r="30" spans="1:11" ht="27" customHeight="1">
      <c r="A30" s="43" t="s">
        <v>164</v>
      </c>
      <c r="B30" s="48" t="s">
        <v>48</v>
      </c>
      <c r="C30" s="45">
        <v>112</v>
      </c>
      <c r="D30" s="45">
        <v>41</v>
      </c>
      <c r="E30" s="42">
        <f t="shared" si="0"/>
        <v>-71</v>
      </c>
      <c r="F30" s="42">
        <f t="shared" si="1"/>
        <v>5</v>
      </c>
      <c r="G30" s="47">
        <f t="shared" si="2"/>
        <v>46</v>
      </c>
      <c r="H30" s="45">
        <v>46</v>
      </c>
      <c r="I30" s="45">
        <v>46</v>
      </c>
      <c r="J30" s="45">
        <v>46</v>
      </c>
      <c r="K30" s="45"/>
    </row>
    <row r="31" spans="1:11" ht="27" customHeight="1">
      <c r="A31" s="43" t="s">
        <v>168</v>
      </c>
      <c r="B31" s="48" t="s">
        <v>48</v>
      </c>
      <c r="C31" s="45">
        <v>135</v>
      </c>
      <c r="D31" s="45">
        <v>726</v>
      </c>
      <c r="E31" s="42">
        <f t="shared" si="0"/>
        <v>591</v>
      </c>
      <c r="F31" s="42">
        <f t="shared" si="1"/>
        <v>0</v>
      </c>
      <c r="G31" s="47">
        <f t="shared" si="2"/>
        <v>726</v>
      </c>
      <c r="H31" s="45">
        <v>726</v>
      </c>
      <c r="I31" s="45">
        <v>726</v>
      </c>
      <c r="J31" s="45">
        <v>726</v>
      </c>
      <c r="K31" s="45"/>
    </row>
    <row r="32" spans="1:11" ht="27" customHeight="1">
      <c r="A32" s="43" t="s">
        <v>160</v>
      </c>
      <c r="B32" s="48" t="s">
        <v>48</v>
      </c>
      <c r="C32" s="45">
        <v>20</v>
      </c>
      <c r="D32" s="45">
        <v>100</v>
      </c>
      <c r="E32" s="42">
        <f t="shared" si="0"/>
        <v>80</v>
      </c>
      <c r="F32" s="42">
        <f t="shared" si="1"/>
        <v>0</v>
      </c>
      <c r="G32" s="47">
        <f t="shared" si="2"/>
        <v>100</v>
      </c>
      <c r="H32" s="45">
        <v>100</v>
      </c>
      <c r="I32" s="45">
        <v>100</v>
      </c>
      <c r="J32" s="45">
        <v>100</v>
      </c>
      <c r="K32" s="45"/>
    </row>
    <row r="33" spans="1:11" ht="27" customHeight="1">
      <c r="A33" s="128" t="s">
        <v>169</v>
      </c>
      <c r="B33" s="48" t="s">
        <v>48</v>
      </c>
      <c r="C33" s="45"/>
      <c r="D33" s="45"/>
      <c r="E33" s="42">
        <f t="shared" si="0"/>
        <v>0</v>
      </c>
      <c r="F33" s="42">
        <f t="shared" si="1"/>
        <v>1700</v>
      </c>
      <c r="G33" s="47">
        <f t="shared" si="2"/>
        <v>1700</v>
      </c>
      <c r="H33" s="45">
        <v>1700</v>
      </c>
      <c r="I33" s="45">
        <v>1700</v>
      </c>
      <c r="J33" s="45">
        <v>1700</v>
      </c>
      <c r="K33" s="45"/>
    </row>
    <row r="34" spans="1:11" ht="27" customHeight="1">
      <c r="A34" s="43" t="s">
        <v>165</v>
      </c>
      <c r="B34" s="48" t="s">
        <v>48</v>
      </c>
      <c r="C34" s="45">
        <v>200</v>
      </c>
      <c r="D34" s="45">
        <v>200</v>
      </c>
      <c r="E34" s="42">
        <f t="shared" si="0"/>
        <v>0</v>
      </c>
      <c r="F34" s="42">
        <f t="shared" si="1"/>
        <v>0</v>
      </c>
      <c r="G34" s="47">
        <f t="shared" si="2"/>
        <v>200</v>
      </c>
      <c r="H34" s="45">
        <v>200</v>
      </c>
      <c r="I34" s="45">
        <v>200</v>
      </c>
      <c r="J34" s="45">
        <v>200</v>
      </c>
      <c r="K34" s="45"/>
    </row>
    <row r="35" spans="1:11" ht="27">
      <c r="A35" s="43" t="s">
        <v>79</v>
      </c>
      <c r="B35" s="48" t="s">
        <v>48</v>
      </c>
      <c r="C35" s="45">
        <v>0</v>
      </c>
      <c r="D35" s="45">
        <v>0</v>
      </c>
      <c r="E35" s="42">
        <f t="shared" si="0"/>
        <v>0</v>
      </c>
      <c r="F35" s="42">
        <f t="shared" si="1"/>
        <v>0</v>
      </c>
      <c r="G35" s="47">
        <f t="shared" si="2"/>
        <v>0</v>
      </c>
      <c r="H35" s="45">
        <v>0</v>
      </c>
      <c r="I35" s="45">
        <v>0</v>
      </c>
      <c r="J35" s="45">
        <v>0</v>
      </c>
      <c r="K35" s="45"/>
    </row>
    <row r="36" spans="1:11" ht="24.75" customHeight="1">
      <c r="A36" s="48" t="s">
        <v>80</v>
      </c>
      <c r="B36" s="43" t="s">
        <v>46</v>
      </c>
      <c r="C36" s="47"/>
      <c r="D36" s="47"/>
      <c r="E36" s="42">
        <f t="shared" si="0"/>
        <v>0</v>
      </c>
      <c r="F36" s="42">
        <f t="shared" si="1"/>
        <v>0</v>
      </c>
      <c r="G36" s="47">
        <f t="shared" si="2"/>
        <v>0</v>
      </c>
      <c r="H36" s="47"/>
      <c r="I36" s="47"/>
      <c r="J36" s="47"/>
      <c r="K36" s="47"/>
    </row>
    <row r="37" spans="1:11" ht="26.25" customHeight="1">
      <c r="A37" s="48" t="s">
        <v>81</v>
      </c>
      <c r="B37" s="48" t="s">
        <v>48</v>
      </c>
      <c r="C37" s="45"/>
      <c r="D37" s="30"/>
      <c r="E37" s="42">
        <f t="shared" si="0"/>
        <v>0</v>
      </c>
      <c r="F37" s="42">
        <f t="shared" si="1"/>
        <v>0</v>
      </c>
      <c r="G37" s="47">
        <f t="shared" si="2"/>
        <v>0</v>
      </c>
      <c r="H37" s="30"/>
      <c r="I37" s="30"/>
      <c r="J37" s="30"/>
      <c r="K37" s="30"/>
    </row>
    <row r="38" spans="1:11" ht="27">
      <c r="A38" s="43" t="s">
        <v>82</v>
      </c>
      <c r="B38" s="43" t="s">
        <v>46</v>
      </c>
      <c r="C38" s="45"/>
      <c r="D38" s="30"/>
      <c r="E38" s="42">
        <f t="shared" si="0"/>
        <v>0</v>
      </c>
      <c r="F38" s="42">
        <f t="shared" si="1"/>
        <v>0</v>
      </c>
      <c r="G38" s="47">
        <f t="shared" si="2"/>
        <v>0</v>
      </c>
      <c r="H38" s="30"/>
      <c r="I38" s="30"/>
      <c r="J38" s="30"/>
      <c r="K38" s="30"/>
    </row>
    <row r="39" spans="1:11" ht="27">
      <c r="A39" s="44" t="s">
        <v>83</v>
      </c>
      <c r="B39" s="43" t="s">
        <v>84</v>
      </c>
      <c r="C39" s="45"/>
      <c r="D39" s="30"/>
      <c r="E39" s="42">
        <f t="shared" si="0"/>
        <v>0</v>
      </c>
      <c r="F39" s="42">
        <f t="shared" si="1"/>
        <v>0</v>
      </c>
      <c r="G39" s="47">
        <f t="shared" si="2"/>
        <v>0</v>
      </c>
      <c r="H39" s="30"/>
      <c r="I39" s="30"/>
      <c r="J39" s="30"/>
      <c r="K39" s="30"/>
    </row>
    <row r="40" spans="1:11" ht="27" customHeight="1">
      <c r="A40" s="44" t="s">
        <v>85</v>
      </c>
      <c r="B40" s="48" t="s">
        <v>48</v>
      </c>
      <c r="C40" s="45"/>
      <c r="D40" s="30"/>
      <c r="E40" s="42">
        <f t="shared" si="0"/>
        <v>0</v>
      </c>
      <c r="F40" s="42">
        <f t="shared" si="1"/>
        <v>0</v>
      </c>
      <c r="G40" s="47">
        <f t="shared" si="2"/>
        <v>0</v>
      </c>
      <c r="H40" s="30"/>
      <c r="I40" s="30"/>
      <c r="J40" s="30"/>
      <c r="K40" s="30"/>
    </row>
    <row r="41" spans="1:11" ht="27" customHeight="1">
      <c r="A41" s="44" t="s">
        <v>86</v>
      </c>
      <c r="B41" s="43" t="s">
        <v>46</v>
      </c>
      <c r="C41" s="45"/>
      <c r="D41" s="30"/>
      <c r="E41" s="42">
        <f t="shared" si="0"/>
        <v>0</v>
      </c>
      <c r="F41" s="42">
        <f t="shared" si="1"/>
        <v>0</v>
      </c>
      <c r="G41" s="47">
        <f t="shared" si="2"/>
        <v>0</v>
      </c>
      <c r="H41" s="30"/>
      <c r="I41" s="30"/>
      <c r="J41" s="30"/>
      <c r="K41" s="30"/>
    </row>
    <row r="42" spans="1:11" ht="27" customHeight="1">
      <c r="A42" s="44" t="s">
        <v>87</v>
      </c>
      <c r="B42" s="43" t="s">
        <v>88</v>
      </c>
      <c r="C42" s="45"/>
      <c r="D42" s="30"/>
      <c r="E42" s="42">
        <f t="shared" si="0"/>
        <v>0</v>
      </c>
      <c r="F42" s="42">
        <f t="shared" si="1"/>
        <v>0</v>
      </c>
      <c r="G42" s="47">
        <f t="shared" si="2"/>
        <v>0</v>
      </c>
      <c r="H42" s="30"/>
      <c r="I42" s="30"/>
      <c r="J42" s="30"/>
      <c r="K42" s="30"/>
    </row>
    <row r="43" spans="1:11" ht="24" customHeight="1">
      <c r="A43" s="44" t="s">
        <v>89</v>
      </c>
      <c r="B43" s="48" t="s">
        <v>48</v>
      </c>
      <c r="C43" s="45"/>
      <c r="D43" s="30"/>
      <c r="E43" s="42">
        <f t="shared" si="0"/>
        <v>0</v>
      </c>
      <c r="F43" s="42">
        <f t="shared" si="1"/>
        <v>0</v>
      </c>
      <c r="G43" s="47">
        <f t="shared" si="2"/>
        <v>0</v>
      </c>
      <c r="H43" s="30"/>
      <c r="I43" s="30"/>
      <c r="J43" s="30"/>
      <c r="K43" s="30"/>
    </row>
    <row r="44" spans="1:11" ht="27">
      <c r="A44" s="43" t="s">
        <v>90</v>
      </c>
      <c r="B44" s="43" t="s">
        <v>46</v>
      </c>
      <c r="C44" s="45"/>
      <c r="D44" s="30"/>
      <c r="E44" s="42">
        <f t="shared" si="0"/>
        <v>0</v>
      </c>
      <c r="F44" s="42">
        <f t="shared" si="1"/>
        <v>0</v>
      </c>
      <c r="G44" s="47">
        <f t="shared" si="2"/>
        <v>0</v>
      </c>
      <c r="H44" s="30"/>
      <c r="I44" s="30"/>
      <c r="J44" s="30"/>
      <c r="K44" s="30"/>
    </row>
    <row r="45" spans="1:11" ht="27">
      <c r="A45" s="44" t="s">
        <v>91</v>
      </c>
      <c r="B45" s="48" t="s">
        <v>48</v>
      </c>
      <c r="C45" s="45"/>
      <c r="D45" s="30"/>
      <c r="E45" s="42">
        <f t="shared" si="0"/>
        <v>0</v>
      </c>
      <c r="F45" s="42">
        <f t="shared" si="1"/>
        <v>0</v>
      </c>
      <c r="G45" s="47">
        <f t="shared" si="2"/>
        <v>0</v>
      </c>
      <c r="H45" s="30"/>
      <c r="I45" s="30"/>
      <c r="J45" s="30"/>
      <c r="K45" s="30"/>
    </row>
    <row r="46" spans="1:11" ht="27">
      <c r="A46" s="43" t="s">
        <v>92</v>
      </c>
      <c r="B46" s="48" t="s">
        <v>48</v>
      </c>
      <c r="C46" s="52"/>
      <c r="D46" s="30"/>
      <c r="E46" s="42">
        <f t="shared" si="0"/>
        <v>0</v>
      </c>
      <c r="F46" s="42">
        <f t="shared" si="1"/>
        <v>0</v>
      </c>
      <c r="G46" s="47">
        <f t="shared" si="2"/>
        <v>0</v>
      </c>
      <c r="H46" s="30"/>
      <c r="I46" s="30"/>
      <c r="J46" s="30"/>
      <c r="K46" s="30"/>
    </row>
    <row r="47" spans="1:11" ht="22.5" customHeight="1">
      <c r="A47" s="48" t="s">
        <v>93</v>
      </c>
      <c r="B47" s="120" t="s">
        <v>48</v>
      </c>
      <c r="C47" s="45">
        <v>1909.5</v>
      </c>
      <c r="D47" s="30">
        <v>2273.1</v>
      </c>
      <c r="E47" s="42">
        <f t="shared" si="0"/>
        <v>363.59999999999991</v>
      </c>
      <c r="F47" s="42">
        <f t="shared" si="1"/>
        <v>-1103.8999999999999</v>
      </c>
      <c r="G47" s="47">
        <f t="shared" si="2"/>
        <v>1169.2</v>
      </c>
      <c r="H47" s="30">
        <v>1169.2</v>
      </c>
      <c r="I47" s="30">
        <v>2273.1</v>
      </c>
      <c r="J47" s="30">
        <v>2273.1</v>
      </c>
      <c r="K47" s="30"/>
    </row>
    <row r="48" spans="1:11" ht="22.5" customHeight="1">
      <c r="A48" s="48" t="s">
        <v>94</v>
      </c>
      <c r="B48" s="120" t="s">
        <v>48</v>
      </c>
      <c r="C48" s="45"/>
      <c r="D48" s="30"/>
      <c r="E48" s="42">
        <f t="shared" si="0"/>
        <v>0</v>
      </c>
      <c r="F48" s="42">
        <f t="shared" si="1"/>
        <v>0</v>
      </c>
      <c r="G48" s="47">
        <f t="shared" si="2"/>
        <v>0</v>
      </c>
      <c r="H48" s="30"/>
      <c r="I48" s="30"/>
      <c r="J48" s="30"/>
      <c r="K48" s="30"/>
    </row>
    <row r="49" spans="1:11" ht="25.5" customHeight="1">
      <c r="A49" s="48" t="s">
        <v>95</v>
      </c>
      <c r="B49" s="48" t="s">
        <v>48</v>
      </c>
      <c r="C49" s="47">
        <v>0</v>
      </c>
      <c r="D49" s="47">
        <v>0</v>
      </c>
      <c r="E49" s="42">
        <f t="shared" si="0"/>
        <v>0</v>
      </c>
      <c r="F49" s="42">
        <f t="shared" si="1"/>
        <v>0</v>
      </c>
      <c r="G49" s="47">
        <f t="shared" si="2"/>
        <v>0</v>
      </c>
      <c r="H49" s="47">
        <v>0</v>
      </c>
      <c r="I49" s="47">
        <v>0</v>
      </c>
      <c r="J49" s="47">
        <v>0</v>
      </c>
      <c r="K49" s="47"/>
    </row>
    <row r="50" spans="1:11" ht="36.75" customHeight="1">
      <c r="A50" s="43" t="s">
        <v>96</v>
      </c>
      <c r="B50" s="48" t="s">
        <v>48</v>
      </c>
      <c r="C50" s="47"/>
      <c r="D50" s="47"/>
      <c r="E50" s="42">
        <f t="shared" si="0"/>
        <v>0</v>
      </c>
      <c r="F50" s="42">
        <f t="shared" si="1"/>
        <v>0</v>
      </c>
      <c r="G50" s="47">
        <f t="shared" si="2"/>
        <v>0</v>
      </c>
      <c r="H50" s="47"/>
      <c r="I50" s="47"/>
      <c r="J50" s="47"/>
      <c r="K50" s="47"/>
    </row>
    <row r="51" spans="1:11" ht="27">
      <c r="A51" s="43" t="s">
        <v>97</v>
      </c>
      <c r="B51" s="48" t="s">
        <v>48</v>
      </c>
      <c r="C51" s="47"/>
      <c r="D51" s="47"/>
      <c r="E51" s="42">
        <f t="shared" si="0"/>
        <v>0</v>
      </c>
      <c r="F51" s="42">
        <f t="shared" si="1"/>
        <v>0</v>
      </c>
      <c r="G51" s="47">
        <f t="shared" si="2"/>
        <v>0</v>
      </c>
      <c r="H51" s="47"/>
      <c r="I51" s="47"/>
      <c r="J51" s="47"/>
      <c r="K51" s="47"/>
    </row>
    <row r="52" spans="1:11" ht="40.5">
      <c r="A52" s="43" t="s">
        <v>98</v>
      </c>
      <c r="B52" s="48" t="s">
        <v>48</v>
      </c>
      <c r="C52" s="47">
        <v>0</v>
      </c>
      <c r="D52" s="47">
        <v>0</v>
      </c>
      <c r="E52" s="42">
        <f t="shared" si="0"/>
        <v>0</v>
      </c>
      <c r="F52" s="42">
        <f t="shared" si="1"/>
        <v>0</v>
      </c>
      <c r="G52" s="47">
        <f t="shared" si="2"/>
        <v>0</v>
      </c>
      <c r="H52" s="47">
        <v>0</v>
      </c>
      <c r="I52" s="47">
        <v>0</v>
      </c>
      <c r="J52" s="47">
        <v>0</v>
      </c>
      <c r="K52" s="47"/>
    </row>
    <row r="53" spans="1:11" ht="27">
      <c r="A53" s="43" t="s">
        <v>99</v>
      </c>
      <c r="B53" s="120" t="s">
        <v>48</v>
      </c>
      <c r="C53" s="47">
        <v>2133.8000000000002</v>
      </c>
      <c r="D53" s="47">
        <v>1540</v>
      </c>
      <c r="E53" s="42">
        <f t="shared" si="0"/>
        <v>-593.80000000000018</v>
      </c>
      <c r="F53" s="42">
        <f t="shared" si="1"/>
        <v>0</v>
      </c>
      <c r="G53" s="47">
        <f t="shared" si="2"/>
        <v>1540</v>
      </c>
      <c r="H53" s="47">
        <v>1540</v>
      </c>
      <c r="I53" s="47">
        <v>1540</v>
      </c>
      <c r="J53" s="47">
        <v>1540</v>
      </c>
      <c r="K53" s="47"/>
    </row>
    <row r="54" spans="1:11" ht="27">
      <c r="A54" s="43" t="s">
        <v>100</v>
      </c>
      <c r="B54" s="48" t="s">
        <v>48</v>
      </c>
      <c r="C54" s="47">
        <v>0</v>
      </c>
      <c r="D54" s="47">
        <v>0</v>
      </c>
      <c r="E54" s="42">
        <f t="shared" si="0"/>
        <v>0</v>
      </c>
      <c r="F54" s="42">
        <f t="shared" si="1"/>
        <v>0</v>
      </c>
      <c r="G54" s="47">
        <f t="shared" si="2"/>
        <v>0</v>
      </c>
      <c r="H54" s="47">
        <v>0</v>
      </c>
      <c r="I54" s="47">
        <v>0</v>
      </c>
      <c r="J54" s="47">
        <v>0</v>
      </c>
      <c r="K54" s="47"/>
    </row>
    <row r="55" spans="1:11" ht="27">
      <c r="A55" s="43" t="s">
        <v>101</v>
      </c>
      <c r="B55" s="48" t="s">
        <v>48</v>
      </c>
      <c r="C55" s="47"/>
      <c r="D55" s="47"/>
      <c r="E55" s="42">
        <f t="shared" si="0"/>
        <v>0</v>
      </c>
      <c r="F55" s="42">
        <f t="shared" si="1"/>
        <v>0</v>
      </c>
      <c r="G55" s="47">
        <f t="shared" si="2"/>
        <v>0</v>
      </c>
      <c r="H55" s="47"/>
      <c r="I55" s="47"/>
      <c r="J55" s="47"/>
      <c r="K55" s="47"/>
    </row>
    <row r="56" spans="1:11" ht="27">
      <c r="A56" s="44" t="s">
        <v>102</v>
      </c>
      <c r="B56" s="48" t="s">
        <v>48</v>
      </c>
      <c r="C56" s="49">
        <v>0</v>
      </c>
      <c r="D56" s="49">
        <f>D57+D58</f>
        <v>81</v>
      </c>
      <c r="E56" s="42">
        <f t="shared" si="0"/>
        <v>81</v>
      </c>
      <c r="F56" s="42">
        <f t="shared" si="1"/>
        <v>0</v>
      </c>
      <c r="G56" s="47">
        <f t="shared" si="2"/>
        <v>81</v>
      </c>
      <c r="H56" s="49">
        <f>H57+H58</f>
        <v>81</v>
      </c>
      <c r="I56" s="49">
        <f>I57+I58</f>
        <v>81</v>
      </c>
      <c r="J56" s="49">
        <f>J57+J58</f>
        <v>81</v>
      </c>
      <c r="K56" s="49"/>
    </row>
    <row r="57" spans="1:11" ht="27">
      <c r="A57" s="44" t="s">
        <v>66</v>
      </c>
      <c r="B57" s="48" t="s">
        <v>48</v>
      </c>
      <c r="C57" s="124"/>
      <c r="D57" s="30"/>
      <c r="E57" s="42">
        <f t="shared" si="0"/>
        <v>0</v>
      </c>
      <c r="F57" s="42"/>
      <c r="G57" s="47">
        <f t="shared" si="2"/>
        <v>0</v>
      </c>
      <c r="H57" s="30"/>
      <c r="I57" s="30"/>
      <c r="J57" s="30"/>
      <c r="K57" s="30"/>
    </row>
    <row r="58" spans="1:11" ht="27">
      <c r="A58" s="44" t="s">
        <v>163</v>
      </c>
      <c r="B58" s="48" t="s">
        <v>48</v>
      </c>
      <c r="C58" s="30"/>
      <c r="D58" s="30">
        <v>81</v>
      </c>
      <c r="E58" s="42">
        <f t="shared" si="0"/>
        <v>81</v>
      </c>
      <c r="F58" s="42">
        <f t="shared" si="1"/>
        <v>0</v>
      </c>
      <c r="G58" s="47">
        <f t="shared" si="2"/>
        <v>81</v>
      </c>
      <c r="H58" s="30">
        <v>81</v>
      </c>
      <c r="I58" s="30">
        <v>81</v>
      </c>
      <c r="J58" s="30">
        <v>81</v>
      </c>
      <c r="K58" s="30"/>
    </row>
    <row r="59" spans="1:11" ht="27">
      <c r="A59" s="44"/>
      <c r="B59" s="48" t="s">
        <v>48</v>
      </c>
      <c r="C59" s="30"/>
      <c r="D59" s="30"/>
      <c r="E59" s="42">
        <f t="shared" si="0"/>
        <v>0</v>
      </c>
      <c r="F59" s="42">
        <f t="shared" si="1"/>
        <v>0</v>
      </c>
      <c r="G59" s="47">
        <f t="shared" si="2"/>
        <v>0</v>
      </c>
      <c r="H59" s="30"/>
      <c r="I59" s="30"/>
      <c r="J59" s="30"/>
      <c r="K59" s="30"/>
    </row>
    <row r="60" spans="1:11" ht="13.5">
      <c r="A60" s="53"/>
      <c r="B60" s="54"/>
      <c r="C60" s="13"/>
      <c r="D60" s="13"/>
      <c r="E60" s="13"/>
      <c r="F60" s="13"/>
      <c r="G60" s="4"/>
      <c r="H60" s="4"/>
      <c r="I60" s="6"/>
      <c r="J60" s="6"/>
    </row>
    <row r="61" spans="1:11" ht="14.25">
      <c r="A61" s="19" t="s">
        <v>27</v>
      </c>
      <c r="B61" s="18"/>
      <c r="C61" s="17"/>
      <c r="D61" s="17"/>
      <c r="E61" s="17"/>
      <c r="F61" s="17"/>
      <c r="G61" s="17"/>
      <c r="H61" s="17"/>
      <c r="I61" s="6"/>
      <c r="J61" s="6"/>
      <c r="K61" s="6"/>
    </row>
    <row r="62" spans="1:11" ht="14.25">
      <c r="A62" s="19" t="s">
        <v>28</v>
      </c>
      <c r="B62" s="18"/>
      <c r="C62" s="17"/>
      <c r="D62" s="17"/>
      <c r="E62" s="17"/>
      <c r="F62" s="17"/>
      <c r="G62" s="17"/>
      <c r="H62" s="17"/>
      <c r="I62" s="6"/>
      <c r="J62" s="6"/>
      <c r="K62" s="6"/>
    </row>
    <row r="63" spans="1:11" ht="14.25">
      <c r="A63" s="19"/>
      <c r="B63" s="18"/>
      <c r="C63" s="17"/>
      <c r="D63" s="17"/>
      <c r="E63" s="17"/>
      <c r="F63" s="17"/>
      <c r="G63" s="17"/>
      <c r="H63" s="17"/>
      <c r="I63" s="6"/>
      <c r="J63" s="6"/>
      <c r="K63" s="6"/>
    </row>
    <row r="64" spans="1:11" ht="14.25">
      <c r="A64" s="19" t="s">
        <v>128</v>
      </c>
      <c r="B64" s="18"/>
      <c r="C64" s="17"/>
      <c r="D64" s="17"/>
      <c r="E64" s="17"/>
      <c r="F64" s="17"/>
      <c r="G64" s="17"/>
      <c r="H64" s="17"/>
      <c r="I64" s="6"/>
      <c r="J64" s="6"/>
      <c r="K64" s="6"/>
    </row>
    <row r="65" spans="1:11" ht="21.75" customHeight="1">
      <c r="A65" s="137" t="s">
        <v>129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39" customHeight="1">
      <c r="A66" s="137"/>
      <c r="B66" s="138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3.5">
      <c r="A67" s="19"/>
      <c r="B67" s="19"/>
      <c r="C67" s="19"/>
      <c r="D67" s="19"/>
      <c r="E67" s="19"/>
      <c r="F67" s="19"/>
      <c r="G67" s="6"/>
      <c r="H67" s="6"/>
      <c r="I67" s="6"/>
      <c r="J67" s="6"/>
    </row>
    <row r="68" spans="1:11" ht="13.5">
      <c r="A68" s="19"/>
      <c r="B68" s="19"/>
      <c r="C68" s="19"/>
      <c r="D68" s="19"/>
      <c r="E68" s="19"/>
      <c r="F68" s="19"/>
      <c r="G68" s="6"/>
      <c r="H68" s="6"/>
      <c r="I68" s="6"/>
      <c r="J68" s="6"/>
    </row>
    <row r="69" spans="1:11" ht="13.5">
      <c r="A69" s="19"/>
      <c r="B69" s="19"/>
      <c r="C69" s="19"/>
      <c r="D69" s="19"/>
      <c r="E69" s="19"/>
      <c r="F69" s="19"/>
      <c r="G69" s="6"/>
      <c r="H69" s="6"/>
      <c r="I69" s="6"/>
      <c r="J69" s="6"/>
    </row>
    <row r="70" spans="1:11" ht="14.25">
      <c r="A70" s="13"/>
      <c r="B70" s="8" t="s">
        <v>105</v>
      </c>
      <c r="C70" s="8"/>
      <c r="D70" s="55"/>
      <c r="E70" s="55"/>
      <c r="F70" s="55"/>
      <c r="G70" s="4"/>
      <c r="H70" s="6"/>
      <c r="I70" s="6"/>
      <c r="J70" s="6"/>
    </row>
    <row r="71" spans="1:11" ht="14.25">
      <c r="A71" s="6"/>
      <c r="B71" s="8"/>
      <c r="C71" s="55" t="s">
        <v>0</v>
      </c>
      <c r="D71" s="56" t="s">
        <v>29</v>
      </c>
      <c r="E71" s="8"/>
      <c r="F71" s="8"/>
      <c r="G71" s="4"/>
      <c r="H71" s="6"/>
      <c r="I71" s="6"/>
      <c r="J71" s="6"/>
    </row>
  </sheetData>
  <mergeCells count="10">
    <mergeCell ref="I8:I9"/>
    <mergeCell ref="J8:J9"/>
    <mergeCell ref="K8:K9"/>
    <mergeCell ref="A65:K66"/>
    <mergeCell ref="E8:F8"/>
    <mergeCell ref="G8:H8"/>
    <mergeCell ref="A8:A9"/>
    <mergeCell ref="B8:B9"/>
    <mergeCell ref="C8:C9"/>
    <mergeCell ref="D8:D9"/>
  </mergeCells>
  <phoneticPr fontId="0" type="noConversion"/>
  <pageMargins left="0.25" right="0.24" top="0.27" bottom="0.28999999999999998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opLeftCell="A4"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9.140625" style="6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23</v>
      </c>
      <c r="D17" s="15"/>
      <c r="E17" s="15">
        <f>D17-C17</f>
        <v>-23</v>
      </c>
      <c r="F17" s="15">
        <f>H17-D17</f>
        <v>0</v>
      </c>
      <c r="G17" s="15">
        <f>C17+E17+F17</f>
        <v>0</v>
      </c>
      <c r="H17" s="15"/>
      <c r="I17" s="30"/>
      <c r="J17" s="30"/>
      <c r="K17" s="30"/>
    </row>
    <row r="18" spans="1:11" ht="14.25">
      <c r="A18" s="15" t="s">
        <v>25</v>
      </c>
      <c r="B18" s="15"/>
      <c r="C18" s="15">
        <v>785</v>
      </c>
      <c r="D18" s="15"/>
      <c r="E18" s="15">
        <f>D18-C18</f>
        <v>-785</v>
      </c>
      <c r="F18" s="15">
        <f>H18-D18</f>
        <v>0</v>
      </c>
      <c r="G18" s="15">
        <f>C18+E18+F18</f>
        <v>0</v>
      </c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5">
        <v>272001</v>
      </c>
      <c r="D19" s="15"/>
      <c r="E19" s="15">
        <f>D19-C19</f>
        <v>-272001</v>
      </c>
      <c r="F19" s="15">
        <f>H19-D19</f>
        <v>0</v>
      </c>
      <c r="G19" s="15">
        <f>C19+E19+F19</f>
        <v>0</v>
      </c>
      <c r="H19" s="15"/>
      <c r="I19" s="30"/>
      <c r="J19" s="30"/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E14:F14"/>
    <mergeCell ref="G14:H14"/>
    <mergeCell ref="A14:A15"/>
    <mergeCell ref="B14:B15"/>
    <mergeCell ref="C14:C15"/>
    <mergeCell ref="D14:D15"/>
  </mergeCells>
  <phoneticPr fontId="0" type="noConversion"/>
  <pageMargins left="0.25" right="0.26" top="0.4" bottom="0.3" header="0.25" footer="0.2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9" width="11.42578125" style="6" customWidth="1"/>
    <col min="10" max="10" width="10.1406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144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/>
      <c r="D17" s="15">
        <v>80</v>
      </c>
      <c r="E17" s="15">
        <f>D17-C17</f>
        <v>80</v>
      </c>
      <c r="F17" s="15">
        <f>H17-D17</f>
        <v>0</v>
      </c>
      <c r="G17" s="15">
        <f>C17+E17+F17</f>
        <v>80</v>
      </c>
      <c r="H17" s="15">
        <v>80</v>
      </c>
      <c r="I17" s="118">
        <v>80</v>
      </c>
      <c r="J17" s="118">
        <v>80</v>
      </c>
      <c r="K17" s="30"/>
    </row>
    <row r="18" spans="1:11" ht="14.25">
      <c r="A18" s="15" t="s">
        <v>25</v>
      </c>
      <c r="B18" s="15"/>
      <c r="C18" s="15"/>
      <c r="D18" s="15">
        <v>2116</v>
      </c>
      <c r="E18" s="15">
        <f>D18-C18</f>
        <v>2116</v>
      </c>
      <c r="F18" s="15">
        <f>H18-D18</f>
        <v>0</v>
      </c>
      <c r="G18" s="15">
        <f>C18+E18+F18</f>
        <v>2116</v>
      </c>
      <c r="H18" s="15">
        <v>2116</v>
      </c>
      <c r="I18" s="15">
        <v>2116</v>
      </c>
      <c r="J18" s="15">
        <v>2116</v>
      </c>
      <c r="K18" s="30"/>
    </row>
    <row r="19" spans="1:11" ht="28.5">
      <c r="A19" s="15" t="s">
        <v>31</v>
      </c>
      <c r="B19" s="16" t="s">
        <v>26</v>
      </c>
      <c r="C19" s="15"/>
      <c r="D19" s="114">
        <v>842000</v>
      </c>
      <c r="E19" s="15">
        <f>D19-C19</f>
        <v>842000</v>
      </c>
      <c r="F19" s="15">
        <f>H19-D19</f>
        <v>0</v>
      </c>
      <c r="G19" s="15">
        <f>C19+E19+F19</f>
        <v>842000</v>
      </c>
      <c r="H19" s="114">
        <v>842000</v>
      </c>
      <c r="I19" s="114">
        <v>842000</v>
      </c>
      <c r="J19" s="114">
        <v>842000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147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1</v>
      </c>
      <c r="D17" s="15">
        <v>1</v>
      </c>
      <c r="E17" s="15">
        <f>D17-C17</f>
        <v>0</v>
      </c>
      <c r="F17" s="15">
        <f>H17-D17</f>
        <v>0</v>
      </c>
      <c r="G17" s="15"/>
      <c r="H17" s="15">
        <v>1</v>
      </c>
      <c r="I17" s="30">
        <v>1</v>
      </c>
      <c r="J17" s="30">
        <v>1</v>
      </c>
      <c r="K17" s="3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105.75" customHeight="1">
      <c r="A19" s="15" t="s">
        <v>4</v>
      </c>
      <c r="B19" s="16" t="s">
        <v>26</v>
      </c>
      <c r="C19" s="15">
        <v>226896</v>
      </c>
      <c r="D19" s="114">
        <v>274505.40000000002</v>
      </c>
      <c r="E19" s="15">
        <f>D19-C19</f>
        <v>47609.400000000023</v>
      </c>
      <c r="F19" s="15">
        <f>H19-D19</f>
        <v>0</v>
      </c>
      <c r="G19" s="114">
        <f>C19+E19+F19</f>
        <v>274505.40000000002</v>
      </c>
      <c r="H19" s="114">
        <v>274505.40000000002</v>
      </c>
      <c r="I19" s="114">
        <v>274505.40000000002</v>
      </c>
      <c r="J19" s="114">
        <v>274505.40000000002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9" sqref="J19"/>
    </sheetView>
  </sheetViews>
  <sheetFormatPr defaultRowHeight="13.5"/>
  <cols>
    <col min="1" max="1" width="24" style="6" customWidth="1"/>
    <col min="2" max="2" width="8.85546875" style="6" customWidth="1"/>
    <col min="3" max="3" width="11.28515625" style="6" customWidth="1"/>
    <col min="4" max="5" width="11" style="6" customWidth="1"/>
    <col min="6" max="6" width="10.7109375" style="6" customWidth="1"/>
    <col min="7" max="7" width="14.85546875" style="6" customWidth="1"/>
    <col min="8" max="8" width="10.7109375" style="6" customWidth="1"/>
    <col min="9" max="10" width="11.5703125" style="6" customWidth="1"/>
    <col min="11" max="11" width="25.1406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31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145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147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67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60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49.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42.75">
      <c r="A17" s="15" t="s">
        <v>32</v>
      </c>
      <c r="B17" s="15"/>
      <c r="C17" s="113">
        <v>3</v>
      </c>
      <c r="D17" s="15">
        <v>3</v>
      </c>
      <c r="E17" s="15">
        <f>D17-C17</f>
        <v>0</v>
      </c>
      <c r="F17" s="15">
        <f>H17-D17</f>
        <v>0</v>
      </c>
      <c r="G17" s="15"/>
      <c r="H17" s="15">
        <v>3</v>
      </c>
      <c r="I17" s="118">
        <v>3</v>
      </c>
      <c r="J17" s="118">
        <v>3</v>
      </c>
      <c r="K17" s="30"/>
    </row>
    <row r="18" spans="1:11" ht="14.25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28.5">
      <c r="A19" s="15" t="s">
        <v>31</v>
      </c>
      <c r="B19" s="16" t="s">
        <v>26</v>
      </c>
      <c r="C19" s="15">
        <v>612533.30000000005</v>
      </c>
      <c r="D19" s="114">
        <v>746968</v>
      </c>
      <c r="E19" s="15">
        <f>D19-C19</f>
        <v>134434.69999999995</v>
      </c>
      <c r="F19" s="15">
        <f>H19-D19</f>
        <v>81720</v>
      </c>
      <c r="G19" s="114">
        <f>C19+E19+F19</f>
        <v>828688</v>
      </c>
      <c r="H19" s="114">
        <v>828688</v>
      </c>
      <c r="I19" s="114">
        <v>828688</v>
      </c>
      <c r="J19" s="114">
        <v>828688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3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J19" sqref="J19"/>
    </sheetView>
  </sheetViews>
  <sheetFormatPr defaultRowHeight="13.5"/>
  <cols>
    <col min="1" max="1" width="22.7109375" style="6" customWidth="1"/>
    <col min="2" max="2" width="10.5703125" style="6" customWidth="1"/>
    <col min="3" max="3" width="11.140625" style="6" customWidth="1"/>
    <col min="4" max="4" width="10.7109375" style="6" customWidth="1"/>
    <col min="5" max="5" width="11" style="6" customWidth="1"/>
    <col min="6" max="6" width="9.7109375" style="6" customWidth="1"/>
    <col min="7" max="7" width="14.85546875" style="6" customWidth="1"/>
    <col min="8" max="8" width="11.42578125" style="6" customWidth="1"/>
    <col min="9" max="9" width="9.7109375" style="6" customWidth="1"/>
    <col min="10" max="10" width="10.140625" style="6" customWidth="1"/>
    <col min="11" max="11" width="29.5703125" style="6" customWidth="1"/>
    <col min="12" max="16384" width="9.140625" style="6"/>
  </cols>
  <sheetData>
    <row r="1" spans="1:11" ht="14.25">
      <c r="A1" s="4"/>
      <c r="B1" s="4"/>
      <c r="C1" s="4"/>
      <c r="D1" s="4"/>
      <c r="E1" s="4"/>
      <c r="F1" s="4"/>
      <c r="G1" s="5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9" t="s">
        <v>4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148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 t="s">
        <v>2</v>
      </c>
      <c r="E13" s="13"/>
      <c r="F13" s="13"/>
      <c r="G13" s="13"/>
      <c r="H13" s="13"/>
    </row>
    <row r="14" spans="1:11" ht="64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57.75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38.2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28.5">
      <c r="A17" s="15" t="s">
        <v>24</v>
      </c>
      <c r="B17" s="15"/>
      <c r="C17" s="15">
        <v>7</v>
      </c>
      <c r="D17" s="15">
        <v>7</v>
      </c>
      <c r="E17" s="15">
        <f>D17-C17</f>
        <v>0</v>
      </c>
      <c r="F17" s="15">
        <f>H17-D17</f>
        <v>0</v>
      </c>
      <c r="G17" s="15"/>
      <c r="H17" s="15">
        <v>7</v>
      </c>
      <c r="I17" s="118">
        <v>7</v>
      </c>
      <c r="J17" s="118">
        <v>7</v>
      </c>
      <c r="K17" s="3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30"/>
      <c r="J18" s="30"/>
      <c r="K18" s="30"/>
    </row>
    <row r="19" spans="1:11" ht="105.75" customHeight="1">
      <c r="A19" s="15" t="s">
        <v>4</v>
      </c>
      <c r="B19" s="16" t="s">
        <v>26</v>
      </c>
      <c r="C19" s="114">
        <v>87000</v>
      </c>
      <c r="D19" s="114">
        <v>104400</v>
      </c>
      <c r="E19" s="15">
        <f>D19-C19</f>
        <v>17400</v>
      </c>
      <c r="F19" s="15">
        <f>H19-D19</f>
        <v>0</v>
      </c>
      <c r="G19" s="114">
        <f>C19+E19+F19</f>
        <v>104400</v>
      </c>
      <c r="H19" s="114">
        <v>104400</v>
      </c>
      <c r="I19" s="114">
        <v>104400</v>
      </c>
      <c r="J19" s="114">
        <v>104400</v>
      </c>
      <c r="K19" s="3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</row>
    <row r="24" spans="1:11" ht="14.25">
      <c r="A24" s="19"/>
      <c r="B24" s="18"/>
      <c r="C24" s="17"/>
      <c r="D24" s="17"/>
      <c r="E24" s="17"/>
      <c r="F24" s="17"/>
      <c r="G24" s="17"/>
      <c r="H24" s="17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</row>
    <row r="26" spans="1:11" ht="25.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9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20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C34" s="17"/>
      <c r="D34" s="17"/>
      <c r="E34" s="17"/>
      <c r="F34" s="17"/>
      <c r="G34" s="17"/>
      <c r="H34" s="17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topLeftCell="A4" workbookViewId="0">
      <selection activeCell="J19" sqref="J19"/>
    </sheetView>
  </sheetViews>
  <sheetFormatPr defaultRowHeight="12.75"/>
  <cols>
    <col min="1" max="1" width="25" style="2" customWidth="1"/>
    <col min="2" max="2" width="8.85546875" style="2" customWidth="1"/>
    <col min="3" max="3" width="11.28515625" style="2" customWidth="1"/>
    <col min="4" max="4" width="10.5703125" style="2" customWidth="1"/>
    <col min="5" max="5" width="11.28515625" style="2" customWidth="1"/>
    <col min="6" max="6" width="10.5703125" style="2" customWidth="1"/>
    <col min="7" max="7" width="14.42578125" style="2" customWidth="1"/>
    <col min="8" max="8" width="10.7109375" style="2" customWidth="1"/>
    <col min="9" max="10" width="9.140625" style="2"/>
    <col min="11" max="11" width="26.7109375" style="2" customWidth="1"/>
    <col min="12" max="16384" width="9.140625" style="2"/>
  </cols>
  <sheetData>
    <row r="1" spans="1:11" ht="14.25">
      <c r="A1" s="4"/>
      <c r="B1" s="4"/>
      <c r="C1" s="4"/>
      <c r="D1" s="4"/>
      <c r="E1" s="4"/>
      <c r="F1" s="4"/>
      <c r="G1" s="5"/>
      <c r="H1" s="6"/>
    </row>
    <row r="2" spans="1:11" ht="15" thickBot="1">
      <c r="A2" s="4"/>
      <c r="B2" s="4"/>
      <c r="C2" s="7" t="s">
        <v>3</v>
      </c>
      <c r="D2" s="4"/>
      <c r="E2" s="4"/>
      <c r="F2" s="4"/>
      <c r="G2" s="4"/>
      <c r="H2" s="4"/>
    </row>
    <row r="3" spans="1:11" ht="14.25">
      <c r="A3" s="4"/>
      <c r="B3" s="4"/>
      <c r="C3" s="4"/>
      <c r="D3" s="8"/>
      <c r="E3" s="8"/>
      <c r="F3" s="4"/>
      <c r="G3" s="4"/>
      <c r="H3" s="4"/>
    </row>
    <row r="4" spans="1:11" ht="14.25">
      <c r="A4" s="21" t="s">
        <v>30</v>
      </c>
      <c r="B4" s="9"/>
      <c r="C4" s="9"/>
      <c r="D4" s="9"/>
      <c r="E4" s="9"/>
      <c r="F4" s="9"/>
      <c r="G4" s="9"/>
      <c r="H4" s="9"/>
    </row>
    <row r="5" spans="1:11" ht="14.25">
      <c r="A5" s="9"/>
      <c r="B5" s="9"/>
      <c r="C5" s="9"/>
      <c r="D5" s="9"/>
      <c r="E5" s="9"/>
      <c r="F5" s="9"/>
      <c r="G5" s="9"/>
      <c r="H5" s="9"/>
    </row>
    <row r="6" spans="1:11" ht="14.25">
      <c r="A6" s="10" t="s">
        <v>5</v>
      </c>
      <c r="B6" s="11"/>
      <c r="C6" s="11" t="s">
        <v>146</v>
      </c>
      <c r="D6" s="12"/>
      <c r="E6" s="12"/>
      <c r="F6" s="12"/>
      <c r="G6" s="12"/>
      <c r="H6" s="12"/>
    </row>
    <row r="7" spans="1:11" ht="14.25">
      <c r="A7" s="10" t="s">
        <v>6</v>
      </c>
      <c r="B7" s="10"/>
      <c r="C7" s="10" t="s">
        <v>143</v>
      </c>
      <c r="D7" s="10"/>
      <c r="E7" s="10"/>
      <c r="F7" s="10"/>
      <c r="G7" s="10"/>
      <c r="H7" s="10"/>
    </row>
    <row r="8" spans="1:11" ht="14.25">
      <c r="A8" s="10" t="s">
        <v>7</v>
      </c>
      <c r="B8" s="112" t="s">
        <v>144</v>
      </c>
      <c r="C8" s="10"/>
      <c r="D8" s="10"/>
      <c r="E8" s="10"/>
      <c r="F8" s="10"/>
      <c r="G8" s="10"/>
      <c r="H8" s="10"/>
    </row>
    <row r="9" spans="1:11" ht="14.25">
      <c r="A9" s="10" t="s">
        <v>8</v>
      </c>
      <c r="B9" s="112" t="s">
        <v>147</v>
      </c>
      <c r="C9" s="10"/>
      <c r="D9" s="10"/>
      <c r="E9" s="10"/>
      <c r="F9" s="10"/>
      <c r="G9" s="10"/>
      <c r="H9" s="10"/>
    </row>
    <row r="10" spans="1:11" ht="14.25">
      <c r="A10" s="10" t="s">
        <v>9</v>
      </c>
      <c r="B10" s="112" t="s">
        <v>144</v>
      </c>
      <c r="C10" s="10"/>
      <c r="D10" s="10"/>
      <c r="E10" s="10"/>
      <c r="F10" s="10"/>
      <c r="G10" s="10"/>
      <c r="H10" s="10"/>
    </row>
    <row r="11" spans="1:11" ht="14.25">
      <c r="A11" s="10" t="s">
        <v>10</v>
      </c>
      <c r="B11" s="112" t="s">
        <v>148</v>
      </c>
      <c r="C11" s="10"/>
      <c r="D11" s="10"/>
      <c r="E11" s="10"/>
      <c r="F11" s="10"/>
      <c r="G11" s="10"/>
      <c r="H11" s="10"/>
    </row>
    <row r="12" spans="1:11" ht="14.25">
      <c r="A12" s="8"/>
      <c r="B12" s="8"/>
      <c r="C12" s="8"/>
      <c r="D12" s="8"/>
      <c r="E12" s="8"/>
      <c r="F12" s="8"/>
      <c r="G12" s="8"/>
      <c r="H12" s="8"/>
    </row>
    <row r="13" spans="1:11" ht="14.25">
      <c r="A13" s="8"/>
      <c r="B13" s="13"/>
      <c r="C13" s="13"/>
      <c r="D13" s="13"/>
      <c r="E13" s="13"/>
      <c r="F13" s="13"/>
      <c r="G13" s="13"/>
      <c r="H13" s="13"/>
    </row>
    <row r="14" spans="1:11" ht="52.5" customHeight="1">
      <c r="A14" s="135" t="s">
        <v>11</v>
      </c>
      <c r="B14" s="135" t="s">
        <v>12</v>
      </c>
      <c r="C14" s="135" t="s">
        <v>134</v>
      </c>
      <c r="D14" s="135" t="s">
        <v>166</v>
      </c>
      <c r="E14" s="139" t="s">
        <v>13</v>
      </c>
      <c r="F14" s="140"/>
      <c r="G14" s="139" t="s">
        <v>135</v>
      </c>
      <c r="H14" s="140"/>
      <c r="I14" s="135" t="s">
        <v>131</v>
      </c>
      <c r="J14" s="135" t="s">
        <v>136</v>
      </c>
      <c r="K14" s="135" t="s">
        <v>141</v>
      </c>
    </row>
    <row r="15" spans="1:11" ht="72" customHeight="1">
      <c r="A15" s="136"/>
      <c r="B15" s="136"/>
      <c r="C15" s="136"/>
      <c r="D15" s="136"/>
      <c r="E15" s="14" t="s">
        <v>167</v>
      </c>
      <c r="F15" s="14" t="s">
        <v>130</v>
      </c>
      <c r="G15" s="15" t="s">
        <v>14</v>
      </c>
      <c r="H15" s="15" t="s">
        <v>15</v>
      </c>
      <c r="I15" s="136"/>
      <c r="J15" s="136"/>
      <c r="K15" s="136"/>
    </row>
    <row r="16" spans="1:11" ht="27.7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5" t="s">
        <v>23</v>
      </c>
      <c r="I16" s="15" t="s">
        <v>124</v>
      </c>
      <c r="J16" s="15" t="s">
        <v>125</v>
      </c>
      <c r="K16" s="15" t="s">
        <v>126</v>
      </c>
    </row>
    <row r="17" spans="1:11" ht="32.25" customHeight="1">
      <c r="A17" s="15" t="s">
        <v>24</v>
      </c>
      <c r="B17" s="15"/>
      <c r="C17" s="15">
        <v>1</v>
      </c>
      <c r="D17" s="15">
        <v>1</v>
      </c>
      <c r="E17" s="15">
        <f>D17-C17</f>
        <v>0</v>
      </c>
      <c r="F17" s="15">
        <f>H17-D17</f>
        <v>0</v>
      </c>
      <c r="G17" s="15"/>
      <c r="H17" s="15">
        <v>1</v>
      </c>
      <c r="I17" s="110">
        <v>1</v>
      </c>
      <c r="J17" s="110">
        <v>1</v>
      </c>
      <c r="K17" s="110"/>
    </row>
    <row r="18" spans="1:11" ht="18.75" customHeight="1">
      <c r="A18" s="15" t="s">
        <v>25</v>
      </c>
      <c r="B18" s="15"/>
      <c r="C18" s="15"/>
      <c r="D18" s="15"/>
      <c r="E18" s="15">
        <f>D18-C18</f>
        <v>0</v>
      </c>
      <c r="F18" s="15">
        <f>H18-D18</f>
        <v>0</v>
      </c>
      <c r="G18" s="15"/>
      <c r="H18" s="15"/>
      <c r="I18" s="110"/>
      <c r="J18" s="110"/>
      <c r="K18" s="110"/>
    </row>
    <row r="19" spans="1:11" ht="99.75">
      <c r="A19" s="15" t="s">
        <v>30</v>
      </c>
      <c r="B19" s="16" t="s">
        <v>26</v>
      </c>
      <c r="C19" s="114">
        <v>8000</v>
      </c>
      <c r="D19" s="114">
        <v>9600</v>
      </c>
      <c r="E19" s="15">
        <f>D19-C19</f>
        <v>1600</v>
      </c>
      <c r="F19" s="15">
        <f>H19-D19</f>
        <v>0</v>
      </c>
      <c r="G19" s="114">
        <f>C19+E19+F19</f>
        <v>9600</v>
      </c>
      <c r="H19" s="114">
        <v>9600</v>
      </c>
      <c r="I19" s="114">
        <v>9600</v>
      </c>
      <c r="J19" s="114">
        <v>9600</v>
      </c>
      <c r="K19" s="110"/>
    </row>
    <row r="20" spans="1:11" ht="14.25">
      <c r="A20" s="17"/>
      <c r="B20" s="18"/>
      <c r="C20" s="17"/>
      <c r="D20" s="17"/>
      <c r="E20" s="17"/>
      <c r="F20" s="17"/>
      <c r="G20" s="17"/>
      <c r="H20" s="17"/>
    </row>
    <row r="21" spans="1:11" ht="14.25">
      <c r="A21" s="17"/>
      <c r="B21" s="18"/>
      <c r="C21" s="17"/>
      <c r="D21" s="17"/>
      <c r="E21" s="17"/>
      <c r="F21" s="17"/>
      <c r="G21" s="17"/>
      <c r="H21" s="17"/>
    </row>
    <row r="22" spans="1:11" ht="14.25">
      <c r="A22" s="19" t="s">
        <v>27</v>
      </c>
      <c r="B22" s="18"/>
      <c r="C22" s="17"/>
      <c r="D22" s="17"/>
      <c r="E22" s="17"/>
      <c r="F22" s="17"/>
      <c r="G22" s="17"/>
      <c r="H22" s="17"/>
      <c r="I22" s="6"/>
      <c r="J22" s="6"/>
      <c r="K22" s="6"/>
    </row>
    <row r="23" spans="1:11" ht="14.25">
      <c r="A23" s="19" t="s">
        <v>28</v>
      </c>
      <c r="B23" s="18"/>
      <c r="C23" s="17"/>
      <c r="D23" s="17"/>
      <c r="E23" s="17"/>
      <c r="F23" s="17"/>
      <c r="G23" s="17"/>
      <c r="H23" s="17"/>
      <c r="I23" s="6"/>
      <c r="J23" s="6"/>
      <c r="K23" s="6"/>
    </row>
    <row r="24" spans="1:11" ht="14.25">
      <c r="A24" s="19"/>
      <c r="B24" s="18"/>
      <c r="C24" s="17"/>
      <c r="D24" s="17"/>
      <c r="E24" s="17"/>
      <c r="F24" s="17"/>
      <c r="G24" s="17"/>
      <c r="H24" s="17"/>
      <c r="I24" s="6"/>
      <c r="J24" s="6"/>
      <c r="K24" s="6"/>
    </row>
    <row r="25" spans="1:11" ht="14.25">
      <c r="A25" s="19" t="s">
        <v>128</v>
      </c>
      <c r="B25" s="18"/>
      <c r="C25" s="17"/>
      <c r="D25" s="17"/>
      <c r="E25" s="17"/>
      <c r="F25" s="17"/>
      <c r="G25" s="17"/>
      <c r="H25" s="17"/>
      <c r="I25" s="6"/>
      <c r="J25" s="6"/>
      <c r="K25" s="6"/>
    </row>
    <row r="26" spans="1:11" ht="20.25" customHeight="1">
      <c r="A26" s="137" t="s">
        <v>129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27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4.25">
      <c r="A28" s="19"/>
      <c r="B28" s="18"/>
      <c r="C28" s="17"/>
      <c r="D28" s="17"/>
      <c r="E28" s="17"/>
      <c r="F28" s="17"/>
      <c r="G28" s="17"/>
      <c r="H28" s="17"/>
    </row>
    <row r="29" spans="1:11" ht="14.25">
      <c r="A29" s="17"/>
      <c r="B29" s="18"/>
      <c r="C29" s="17"/>
      <c r="D29" s="17"/>
      <c r="E29" s="17"/>
      <c r="F29" s="17"/>
      <c r="G29" s="17"/>
      <c r="H29" s="17"/>
    </row>
    <row r="30" spans="1:11" ht="14.25">
      <c r="A30" s="17"/>
      <c r="B30" s="18"/>
      <c r="C30" s="17"/>
      <c r="D30" s="17"/>
      <c r="E30" s="17"/>
      <c r="F30" s="17"/>
      <c r="G30" s="17"/>
      <c r="H30" s="17"/>
    </row>
    <row r="31" spans="1:11" ht="14.25">
      <c r="A31" s="17"/>
      <c r="B31" s="18"/>
      <c r="C31" s="19"/>
      <c r="D31" s="19"/>
      <c r="E31" s="19"/>
      <c r="F31" s="19"/>
      <c r="G31" s="19"/>
      <c r="H31" s="19"/>
    </row>
    <row r="32" spans="1:11" ht="14.25">
      <c r="A32" s="17"/>
      <c r="B32" s="8" t="s">
        <v>105</v>
      </c>
      <c r="C32" s="17"/>
      <c r="D32" s="17"/>
      <c r="E32" s="17"/>
      <c r="F32" s="17"/>
      <c r="G32" s="17"/>
      <c r="H32" s="17"/>
    </row>
    <row r="33" spans="1:8" ht="14.25">
      <c r="A33" s="17"/>
      <c r="B33" s="17" t="s">
        <v>0</v>
      </c>
      <c r="C33" s="17" t="s">
        <v>1</v>
      </c>
      <c r="D33" s="17"/>
      <c r="E33" s="17"/>
      <c r="F33" s="20" t="s">
        <v>29</v>
      </c>
      <c r="G33" s="17"/>
      <c r="H33" s="17"/>
    </row>
    <row r="34" spans="1:8" ht="14.25">
      <c r="A34" s="6"/>
      <c r="B34" s="6"/>
      <c r="C34" s="17"/>
      <c r="D34" s="17"/>
      <c r="E34" s="17"/>
      <c r="F34" s="17"/>
      <c r="G34" s="17"/>
      <c r="H34" s="17"/>
    </row>
    <row r="35" spans="1:8" ht="13.5">
      <c r="A35" s="6"/>
      <c r="B35" s="6"/>
      <c r="C35" s="6"/>
      <c r="D35" s="6"/>
      <c r="E35" s="6"/>
      <c r="F35" s="6"/>
      <c r="G35" s="6"/>
      <c r="H35" s="6"/>
    </row>
    <row r="36" spans="1:8" ht="13.5">
      <c r="A36" s="6"/>
      <c r="B36" s="6"/>
      <c r="C36" s="6"/>
      <c r="D36" s="6"/>
      <c r="E36" s="6"/>
      <c r="F36" s="6"/>
      <c r="G36" s="6"/>
      <c r="H36" s="6"/>
    </row>
    <row r="37" spans="1:8" ht="13.5">
      <c r="A37" s="6"/>
      <c r="B37" s="6"/>
      <c r="C37" s="6"/>
      <c r="D37" s="6"/>
      <c r="E37" s="6"/>
      <c r="F37" s="6"/>
      <c r="G37" s="6"/>
      <c r="H37" s="6"/>
    </row>
    <row r="38" spans="1:8" ht="13.5">
      <c r="A38" s="6"/>
      <c r="B38" s="6"/>
      <c r="C38" s="6"/>
      <c r="D38" s="6"/>
      <c r="E38" s="6"/>
      <c r="F38" s="6"/>
      <c r="G38" s="6"/>
      <c r="H38" s="6"/>
    </row>
  </sheetData>
  <mergeCells count="10">
    <mergeCell ref="I14:I15"/>
    <mergeCell ref="J14:J15"/>
    <mergeCell ref="K14:K15"/>
    <mergeCell ref="A26:K27"/>
    <mergeCell ref="A14:A15"/>
    <mergeCell ref="B14:B15"/>
    <mergeCell ref="C14:C15"/>
    <mergeCell ref="D14:D15"/>
    <mergeCell ref="E14:F14"/>
    <mergeCell ref="G14:H14"/>
  </mergeCells>
  <pageMargins left="0.25" right="0.26" top="0.4" bottom="0.3" header="0.25" footer="0.2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havel 4635</vt:lpstr>
      <vt:lpstr>havel 4637</vt:lpstr>
      <vt:lpstr>havel 4638</vt:lpstr>
      <vt:lpstr>havel 4639</vt:lpstr>
      <vt:lpstr>havel 4639 (2019tiv)</vt:lpstr>
      <vt:lpstr>azgayin arzheq 4637</vt:lpstr>
      <vt:lpstr>azgayin arzheq 4639</vt:lpstr>
      <vt:lpstr>npatak 4637 </vt:lpstr>
      <vt:lpstr>npatak 4638</vt:lpstr>
      <vt:lpstr>npatak 4639</vt:lpstr>
      <vt:lpstr>tematik 4637  </vt:lpstr>
      <vt:lpstr>tematik 4638 </vt:lpstr>
      <vt:lpstr>tematik 4639 </vt:lpstr>
      <vt:lpstr>tematik 4639  (2019tiv)</vt:lpstr>
      <vt:lpstr>entakar 4635 </vt:lpstr>
      <vt:lpstr>entakar 4637 </vt:lpstr>
      <vt:lpstr>entakar 4638  </vt:lpstr>
      <vt:lpstr>entakar 4639 </vt:lpstr>
      <vt:lpstr>entakar 4621</vt:lpstr>
      <vt:lpstr>alixanyan 4639 </vt:lpstr>
      <vt:lpstr>qendl 4639  </vt:lpstr>
      <vt:lpstr>GAA 4729</vt:lpstr>
      <vt:lpstr>GAA 4657</vt:lpstr>
      <vt:lpstr>gradaran 4637 (4511)</vt:lpstr>
      <vt:lpstr>amsagrer 4234 (4511)</vt:lpstr>
      <vt:lpstr>git kadreri pat 4729 </vt:lpstr>
      <vt:lpstr>aspirant ev doktor krt 4727</vt:lpstr>
      <vt:lpstr>Kadrer_canc</vt:lpstr>
      <vt:lpstr>krtatoshak</vt:lpstr>
      <vt:lpstr>0410canc </vt:lpstr>
      <vt:lpstr>gitutjunfinans</vt:lpstr>
    </vt:vector>
  </TitlesOfParts>
  <Company>MFE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https://mul-edu.gov.am/tasks/docs/attachment.php?id=289834&amp;fn=Gitutyun_2020-2022-hayter.xlsx&amp;out=1&amp;token=af38ccc36c1b4bb3bd69</cp:keywords>
</cp:coreProperties>
</file>